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Hiirsahbelle\Alfuqaan borehole\Borehole BoQ\"/>
    </mc:Choice>
  </mc:AlternateContent>
  <bookViews>
    <workbookView xWindow="0" yWindow="0" windowWidth="28800" windowHeight="13290" tabRatio="756" firstSheet="1" activeTab="3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Borehole!$A$1:$J$51</definedName>
    <definedName name="_xlnm.Print_Area" localSheetId="1">'Elevated water tank'!$A$1:$G$23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E16" i="15"/>
  <c r="G16" i="15" s="1"/>
  <c r="E15" i="15"/>
  <c r="G15" i="15" s="1"/>
  <c r="G14" i="15"/>
  <c r="E13" i="15"/>
  <c r="G13" i="15" s="1"/>
  <c r="G11" i="15"/>
  <c r="G10" i="15"/>
  <c r="E8" i="15"/>
  <c r="G8" i="15" s="1"/>
  <c r="G7" i="15"/>
  <c r="G6" i="15"/>
  <c r="G23" i="15" l="1"/>
  <c r="D11" i="17" s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5" i="10"/>
  <c r="B37" i="10"/>
  <c r="B35" i="10"/>
  <c r="B34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<sst xmlns="http://schemas.openxmlformats.org/spreadsheetml/2006/main" count="1312" uniqueCount="761">
  <si>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</si>
  <si>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</si>
  <si>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</si>
  <si>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</si>
  <si>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</si>
  <si>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</si>
  <si>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</si>
  <si>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</si>
  <si>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</si>
  <si>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</si>
  <si>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</si>
  <si>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</si>
  <si>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</si>
  <si>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</si>
  <si>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</si>
  <si>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</si>
  <si>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</si>
  <si>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</si>
  <si>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</si>
  <si>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</si>
  <si>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</si>
  <si>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</si>
  <si>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</si>
  <si>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</si>
  <si>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</si>
  <si>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</si>
  <si>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</si>
  <si>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</si>
  <si>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</si>
  <si>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</si>
  <si>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</si>
  <si>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</si>
  <si>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</si>
  <si>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</si>
  <si>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</si>
  <si>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</si>
  <si>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</si>
  <si>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</si>
  <si>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</si>
  <si>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</si>
  <si>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</si>
  <si>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</si>
  <si>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</si>
  <si>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</si>
  <si>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</si>
  <si>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</si>
  <si>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</si>
  <si>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</si>
  <si>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</si>
  <si>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</si>
  <si>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</si>
  <si>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</si>
  <si>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</si>
  <si>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</si>
  <si>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</si>
  <si>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</si>
  <si>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</si>
  <si>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</si>
  <si>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</si>
  <si>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</si>
  <si>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</si>
  <si>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</si>
  <si>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</si>
  <si>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</si>
  <si>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</si>
  <si>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</si>
  <si>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</si>
  <si>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</si>
  <si>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</si>
  <si>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</si>
  <si>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</si>
  <si>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</si>
  <si>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</si>
  <si>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</si>
  <si>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</si>
  <si>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</si>
  <si>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</si>
  <si>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</si>
  <si>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</si>
  <si>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</si>
  <si>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</si>
  <si>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</si>
  <si>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</si>
  <si>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</si>
  <si>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</si>
  <si>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</si>
  <si>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</si>
  <si>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</si>
  <si>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</si>
  <si>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</si>
  <si>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</si>
  <si>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</si>
  <si>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</si>
  <si>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</si>
  <si>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</si>
  <si>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</si>
  <si>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</si>
  <si>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</si>
  <si>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</si>
  <si>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</si>
  <si>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</si>
  <si>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</si>
  <si>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</si>
  <si>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</si>
  <si>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</si>
  <si>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</si>
  <si>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</si>
  <si>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</si>
  <si>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</si>
  <si>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</si>
  <si>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</si>
  <si>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</si>
  <si>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</si>
  <si>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</si>
  <si>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</si>
  <si>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</si>
  <si>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</si>
  <si>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</si>
  <si>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</si>
  <si>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</si>
  <si>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</si>
  <si>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</si>
  <si>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</si>
  <si>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</si>
  <si>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</si>
  <si>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</si>
  <si>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</si>
  <si>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</si>
  <si>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</si>
  <si>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</si>
  <si>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</si>
  <si>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</si>
  <si>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</si>
  <si>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</si>
  <si>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</si>
  <si>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</si>
  <si>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</si>
  <si>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</si>
  <si>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</si>
  <si>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</si>
  <si>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</si>
  <si>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</si>
  <si>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</si>
  <si>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</si>
  <si>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</si>
  <si>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</si>
  <si>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</si>
  <si>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</si>
  <si>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</si>
  <si>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</si>
  <si>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</si>
  <si>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</si>
  <si>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</si>
  <si>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</si>
  <si>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</si>
  <si>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</si>
  <si>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</si>
  <si>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</si>
  <si>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</si>
  <si>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</si>
  <si>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</si>
  <si>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</si>
  <si>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</si>
  <si>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</si>
  <si>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</si>
  <si>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</si>
  <si>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</si>
  <si>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</si>
  <si>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</si>
  <si>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</si>
  <si>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</si>
  <si>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</si>
  <si>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</si>
  <si>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</si>
  <si>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</si>
  <si>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</si>
  <si>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</si>
  <si>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</si>
  <si>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</si>
  <si>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</si>
  <si>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</si>
  <si>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</si>
  <si>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</si>
  <si>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</si>
  <si>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</si>
  <si>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</si>
  <si>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</si>
  <si>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</si>
  <si>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</si>
  <si>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</si>
  <si>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</si>
  <si>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</si>
  <si>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</si>
  <si>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</si>
  <si>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</si>
  <si>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</si>
  <si>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</si>
  <si>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</si>
  <si>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</si>
  <si>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</si>
  <si>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</si>
  <si>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</si>
  <si>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</si>
  <si>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</si>
  <si>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</si>
  <si>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</si>
  <si>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</si>
  <si>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</si>
  <si>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</si>
  <si>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</si>
  <si>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</si>
  <si>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</si>
  <si>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</si>
  <si>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</si>
  <si>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</si>
  <si>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</si>
  <si>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</si>
  <si>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</si>
  <si>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</si>
  <si>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</si>
  <si>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</si>
  <si>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</si>
  <si>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</si>
  <si>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</si>
  <si>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</si>
  <si>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</si>
  <si>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</si>
  <si>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</si>
  <si>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</si>
  <si>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</si>
  <si>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</si>
  <si>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</si>
  <si>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</si>
  <si>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</si>
  <si>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</si>
  <si>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</si>
  <si>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</si>
  <si>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</si>
  <si>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</si>
  <si>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</si>
  <si>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</si>
  <si>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</si>
  <si>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</si>
  <si>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</si>
  <si>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</si>
  <si>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</si>
  <si>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</si>
  <si>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</si>
  <si>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</si>
  <si>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</si>
  <si>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</si>
  <si>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</si>
  <si>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</si>
  <si>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</si>
  <si>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</si>
  <si>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</si>
  <si>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</si>
  <si>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</si>
  <si>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</si>
  <si>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</si>
  <si>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</si>
  <si>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</si>
  <si>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</si>
  <si>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</si>
  <si>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</si>
  <si>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</si>
  <si>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</si>
  <si>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</si>
  <si>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</si>
  <si>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</si>
  <si>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</si>
  <si>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</si>
  <si>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</si>
  <si>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</si>
  <si>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</si>
  <si>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</si>
  <si>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</si>
  <si>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</si>
  <si>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</si>
  <si>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</si>
  <si>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</si>
  <si>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</si>
  <si>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</si>
  <si>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</si>
  <si>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</si>
  <si>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</si>
  <si>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</si>
  <si>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</si>
  <si>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</si>
  <si>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</si>
  <si>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</si>
  <si>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</si>
  <si>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</si>
  <si>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</si>
  <si>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</si>
  <si>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</si>
  <si>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</si>
  <si>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</si>
  <si>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</si>
  <si>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</si>
  <si>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</si>
  <si>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</si>
  <si>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</si>
  <si>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</si>
  <si>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</si>
  <si>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</si>
  <si>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</si>
  <si>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</si>
  <si>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</si>
  <si>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</si>
  <si>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</si>
  <si>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</si>
  <si>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</si>
  <si>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</si>
  <si>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</si>
  <si>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</si>
  <si>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</si>
  <si>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</si>
  <si>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</si>
  <si>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</si>
  <si>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</si>
  <si>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</si>
  <si>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</si>
  <si>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</si>
  <si>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</si>
  <si>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</si>
  <si>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</si>
  <si>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</si>
  <si>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</si>
  <si>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</si>
  <si>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</si>
  <si>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</si>
  <si>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</si>
  <si>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</si>
  <si>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</si>
  <si>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</si>
  <si>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</si>
  <si>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</si>
  <si>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</si>
  <si>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</si>
  <si>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</si>
  <si>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</si>
  <si>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</si>
  <si>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</si>
  <si>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</si>
  <si>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</si>
  <si>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</si>
  <si>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</si>
  <si>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</si>
  <si>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</si>
  <si>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</si>
  <si>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</si>
  <si>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</si>
  <si>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</si>
  <si>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</si>
  <si>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</si>
  <si>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</si>
  <si>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</si>
  <si>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</si>
  <si>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</si>
  <si>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</si>
  <si>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</si>
  <si>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</si>
  <si>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</si>
  <si>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</si>
  <si>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</si>
  <si>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</si>
  <si>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</si>
  <si>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</si>
  <si>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</si>
  <si>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</si>
  <si>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</si>
  <si>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</si>
  <si>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</si>
  <si>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</si>
  <si>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</si>
  <si>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</si>
  <si>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</si>
  <si>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</si>
  <si>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</si>
  <si>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</si>
  <si>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</si>
  <si>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</si>
  <si>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</si>
  <si>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</si>
  <si>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</si>
  <si>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</si>
  <si>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</si>
  <si>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</si>
  <si>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</si>
  <si>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</si>
  <si>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</si>
  <si>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</si>
  <si>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</si>
  <si>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</si>
  <si>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</si>
  <si>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</si>
  <si>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</si>
  <si>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</si>
  <si>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</si>
  <si>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</si>
  <si>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</si>
  <si>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</si>
  <si>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</si>
  <si>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</si>
  <si>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</si>
  <si>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</si>
  <si>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</si>
  <si>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</si>
  <si>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</si>
  <si>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</si>
  <si>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</si>
  <si>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</si>
  <si>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</si>
  <si>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</si>
  <si>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</si>
  <si>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</si>
  <si>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</si>
  <si>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</si>
  <si>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</si>
  <si>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</si>
  <si>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</si>
  <si>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</si>
  <si>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</si>
  <si>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</si>
  <si>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</si>
  <si>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</si>
  <si>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</si>
  <si>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</si>
  <si>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</si>
  <si>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</si>
  <si>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</si>
  <si>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</si>
  <si>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</si>
  <si>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</si>
  <si>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</si>
  <si>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</si>
  <si>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</si>
  <si>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</si>
  <si>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</si>
  <si>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</si>
  <si>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</si>
  <si>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</si>
  <si>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</si>
  <si>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</si>
  <si>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</si>
  <si>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</si>
  <si>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</si>
  <si>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</si>
  <si>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</si>
  <si>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</si>
  <si>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</si>
  <si>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</si>
  <si>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</si>
  <si>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</si>
  <si>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</si>
  <si>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</si>
  <si>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</si>
  <si>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</si>
  <si>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</si>
  <si>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</si>
  <si>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</si>
  <si>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</si>
  <si>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</si>
  <si>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</si>
  <si>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</si>
  <si>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</si>
  <si>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</si>
  <si>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</si>
  <si>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</si>
  <si>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</si>
  <si>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</si>
  <si>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</si>
  <si>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</si>
  <si>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</si>
  <si>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</si>
  <si>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</si>
  <si>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</si>
  <si>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</si>
  <si>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</si>
  <si>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</si>
  <si>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</si>
  <si>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</si>
  <si>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</si>
  <si>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</si>
  <si>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</si>
  <si>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</si>
  <si>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</si>
  <si>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</si>
  <si>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</si>
  <si>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</si>
  <si>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</si>
  <si>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</si>
  <si>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</si>
  <si>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</si>
  <si>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</si>
  <si>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</si>
  <si>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</si>
  <si>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</si>
  <si>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</si>
  <si>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</si>
  <si>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</si>
  <si>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</si>
  <si>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</si>
  <si>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</si>
  <si>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</si>
  <si>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</si>
  <si>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</si>
  <si>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</si>
  <si>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</si>
  <si>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</si>
  <si>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</si>
  <si>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</si>
  <si>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</si>
  <si>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</si>
  <si>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</si>
  <si>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</si>
  <si>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</si>
  <si>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</si>
  <si>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</si>
  <si>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</si>
  <si>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</si>
  <si>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</si>
  <si>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</si>
  <si>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</si>
  <si>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</si>
  <si>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</si>
  <si>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</si>
  <si>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</si>
  <si>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</si>
  <si>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</si>
  <si>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</si>
  <si>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</si>
  <si>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</si>
  <si>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</si>
  <si>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</si>
  <si>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</si>
  <si>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</si>
  <si>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</si>
  <si>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</si>
  <si>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</si>
  <si>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</si>
  <si>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</si>
  <si>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</si>
  <si>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</si>
  <si>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</si>
  <si>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</si>
  <si>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</si>
  <si>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</si>
  <si>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</si>
  <si>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</si>
  <si>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</si>
  <si>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</si>
  <si>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</si>
  <si>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</si>
  <si>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</si>
  <si>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</si>
  <si>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</si>
  <si>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</si>
  <si>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</si>
  <si>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</si>
  <si>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</si>
  <si>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</si>
  <si>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</si>
  <si>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</si>
  <si>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</si>
  <si>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</si>
  <si>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</si>
  <si>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</si>
  <si>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</si>
  <si>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</si>
  <si>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</si>
  <si>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</si>
  <si>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</si>
  <si>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</si>
  <si>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</si>
  <si>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</si>
  <si>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</si>
  <si>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</si>
  <si>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</si>
  <si>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</si>
  <si>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</si>
  <si>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</si>
  <si>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</si>
  <si>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</si>
  <si>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</si>
  <si>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</si>
  <si>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</si>
  <si>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</si>
  <si>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</si>
  <si>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</si>
  <si>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</si>
  <si>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</si>
  <si>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</si>
  <si>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</si>
  <si>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</si>
  <si>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</si>
  <si>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</si>
  <si>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</si>
  <si>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</si>
  <si>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</si>
  <si>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</si>
  <si>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</si>
  <si>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</si>
  <si>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</si>
  <si>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</si>
  <si>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</si>
  <si>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</si>
  <si>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</si>
  <si>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</si>
  <si>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</si>
  <si>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</si>
  <si>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</si>
  <si>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</si>
  <si>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</si>
  <si>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</si>
  <si>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</si>
  <si>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</si>
  <si>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</si>
  <si>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</si>
  <si>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</si>
  <si>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</si>
  <si>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</si>
  <si>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</si>
  <si>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</si>
  <si>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</si>
  <si>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</si>
  <si>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</si>
  <si>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</si>
  <si>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</si>
  <si>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</si>
  <si>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</si>
  <si>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</si>
  <si>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</si>
  <si>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</si>
  <si>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</si>
  <si>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</si>
  <si>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</si>
  <si>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</si>
  <si>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</si>
  <si>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</si>
  <si>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</si>
  <si>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</si>
  <si>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</si>
  <si>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</si>
  <si>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</si>
  <si>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</si>
  <si>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</si>
  <si>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</si>
  <si>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</si>
  <si>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</si>
  <si>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</si>
  <si>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</si>
  <si>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</si>
  <si>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</si>
  <si>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</si>
  <si>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</si>
  <si>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</si>
  <si>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</si>
  <si>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</si>
  <si>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</si>
  <si>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</si>
  <si>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</si>
  <si>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</si>
  <si>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</si>
  <si>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</si>
  <si>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</si>
  <si>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</si>
  <si>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</si>
  <si>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</si>
  <si>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</si>
  <si>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</si>
  <si>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</si>
  <si>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</si>
  <si>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</si>
  <si>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</si>
  <si>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</si>
  <si>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</si>
  <si>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</si>
  <si>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</si>
  <si>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</si>
  <si>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</si>
  <si>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</si>
  <si>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</si>
  <si>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</si>
  <si>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</si>
  <si>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</si>
  <si>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</si>
  <si>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</si>
  <si>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</si>
  <si>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</si>
  <si>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</si>
  <si>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</si>
  <si>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</si>
  <si>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</si>
  <si>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</si>
  <si>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</si>
  <si>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</si>
  <si>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</si>
  <si>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</si>
  <si>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</si>
  <si>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</si>
  <si>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</si>
  <si>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</si>
  <si>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</si>
  <si>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</si>
  <si>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</si>
  <si>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</si>
  <si>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</si>
  <si>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</si>
  <si>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</si>
  <si>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</si>
  <si>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</si>
  <si>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</si>
  <si>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</si>
  <si>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</si>
  <si>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</si>
  <si>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</si>
  <si>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</si>
  <si>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</si>
  <si>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</si>
  <si>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</si>
  <si>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</si>
  <si>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</si>
  <si>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</si>
  <si>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</si>
  <si>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</si>
  <si>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</si>
  <si>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</si>
  <si>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</si>
  <si>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</si>
  <si>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</si>
  <si>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</si>
  <si>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</si>
  <si>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</si>
  <si>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</si>
  <si>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</si>
  <si>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</si>
  <si>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</si>
  <si>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</si>
  <si>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</si>
  <si>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</si>
  <si>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</si>
  <si>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</si>
  <si>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</si>
  <si>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</si>
  <si>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Excavation: </t>
    </r>
    <r>
      <rPr>
        <sz val="11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</si>
  <si>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1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</si>
  <si>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1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</si>
  <si>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Inspection manhole </t>
    </r>
    <r>
      <rPr>
        <sz val="11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</si>
  <si>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1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</si>
  <si>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1"/>
        <rFont val="Tahoma"/>
        <family val="2"/>
      </rPr>
      <t>(500mm width,13m length):
Supply and install a metallic ladder, including all anchorage points</t>
    </r>
  </si>
  <si>
    <r>
      <t xml:space="preserve">Columns </t>
    </r>
    <r>
      <rPr>
        <sz val="11"/>
        <rFont val="Tahoma"/>
        <family val="2"/>
      </rPr>
      <t>(section: 300mmx 300mm):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</si>
  <si>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1"/>
        <rFont val="Tahoma"/>
        <family val="2"/>
      </rPr>
      <t xml:space="preserve"> (section 300x450mm), concrete class 20,nominal mix 1:2:4) with Y16 rebar and R8 for beam links</t>
    </r>
  </si>
  <si>
    <r>
      <t xml:space="preserve">Water bar: </t>
    </r>
    <r>
      <rPr>
        <sz val="11"/>
        <rFont val="Tahoma"/>
        <family val="2"/>
      </rPr>
      <t>200mm water bar</t>
    </r>
  </si>
  <si>
    <r>
      <t xml:space="preserve">The site is located on </t>
    </r>
    <r>
      <rPr>
        <b/>
        <sz val="11"/>
        <rFont val="Tahoma"/>
        <family val="2"/>
      </rPr>
      <t>BELETWYENE DISTRICT HIRAAN REGION</t>
    </r>
  </si>
  <si>
    <t>ALFUQAAN BOREHOLE REHABILITATION</t>
  </si>
  <si>
    <t>PROPOSED ALFUQAAN BOREHOLE REHABILITATION</t>
  </si>
  <si>
    <t>BELETWYENE DISTRICT HIRAN REGION HIRSHABELLE</t>
  </si>
  <si>
    <t>Allow lumpsum for removal of exisitng pump system</t>
  </si>
  <si>
    <t>45KVA Duos Genset, in-line direct injection 3-cylinder diesel engine/ type water cooled of four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</si>
</sst>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62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16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48" fillId="0" borderId="37" xfId="0" applyFont="1" applyBorder="1" applyAlignment="1" applyProtection="1">
      <alignment horizontal="right" wrapText="1"/>
    </xf>
    <xf numFmtId="0" fontId="48" fillId="0" borderId="38" xfId="0" applyFont="1" applyBorder="1" applyAlignment="1" applyProtection="1">
      <alignment horizontal="right" wrapText="1"/>
    </xf>
    <xf numFmtId="0" fontId="49" fillId="0" borderId="38" xfId="0" applyFont="1" applyBorder="1" applyAlignment="1" applyProtection="1">
      <alignment horizontal="right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horizontal="left" vertical="center" wrapText="1"/>
    </xf>
    <xf numFmtId="0" fontId="51" fillId="0" borderId="5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0" fillId="0" borderId="2" xfId="4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4" borderId="0" xfId="0" applyNumberFormat="1" applyFont="1" applyFill="1" applyBorder="1" applyAlignment="1" applyProtection="1">
      <alignment horizontal="left" vertical="center" wrapText="1"/>
    </xf>
    <xf numFmtId="0" fontId="9" fillId="4" borderId="10" xfId="0" applyNumberFormat="1" applyFont="1" applyFill="1" applyBorder="1" applyAlignment="1" applyProtection="1">
      <alignment horizontal="left" vertical="center" wrapText="1"/>
    </xf>
    <xf numFmtId="4" fontId="9" fillId="0" borderId="10" xfId="4" applyNumberFormat="1" applyFont="1" applyFill="1" applyBorder="1" applyAlignment="1">
      <alignment horizontal="center" vertical="center"/>
    </xf>
    <xf numFmtId="169" fontId="9" fillId="0" borderId="2" xfId="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94" zoomScale="99" zoomScaleNormal="100" zoomScaleSheetLayoutView="99" workbookViewId="0">
      <selection activeCell="B105" sqref="B105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2" t="s">
        <v>1</v>
      </c>
      <c r="C84" s="503"/>
      <c r="D84" s="503"/>
      <c r="E84" s="503"/>
      <c r="F84" s="503"/>
      <c r="G84" s="503"/>
      <c r="H84" s="503"/>
      <c r="I84" s="503"/>
      <c r="J84" s="504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755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0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1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0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1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0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1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0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1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0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1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0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1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0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1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0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2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5" t="s">
        <v>489</v>
      </c>
      <c r="C546" s="506"/>
      <c r="D546" s="506"/>
      <c r="E546" s="506"/>
      <c r="F546" s="506"/>
      <c r="G546" s="506"/>
      <c r="H546" s="506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B8" sqref="B8:C8"/>
    </sheetView>
  </sheetViews>
  <sheetFormatPr defaultColWidth="8.7109375" defaultRowHeight="14.25"/>
  <cols>
    <col min="1" max="1" width="8.7109375" style="501"/>
    <col min="2" max="2" width="8.7109375" style="471"/>
    <col min="3" max="3" width="50.7109375" style="471" customWidth="1"/>
    <col min="4" max="5" width="8.7109375" style="501"/>
    <col min="6" max="6" width="9.85546875" style="471" customWidth="1"/>
    <col min="7" max="7" width="12.140625" style="471" customWidth="1"/>
    <col min="8" max="16384" width="8.7109375" style="471"/>
  </cols>
  <sheetData>
    <row r="1" spans="1:9" ht="15.75" thickBot="1">
      <c r="A1" s="523" t="s">
        <v>756</v>
      </c>
      <c r="B1" s="523"/>
      <c r="C1" s="523"/>
      <c r="D1" s="523"/>
      <c r="E1" s="523"/>
      <c r="F1" s="523"/>
      <c r="G1" s="524"/>
      <c r="H1" s="469"/>
      <c r="I1" s="470"/>
    </row>
    <row r="2" spans="1:9" s="473" customFormat="1" ht="15">
      <c r="A2" s="525" t="s">
        <v>725</v>
      </c>
      <c r="B2" s="526"/>
      <c r="C2" s="526"/>
      <c r="D2" s="526"/>
      <c r="E2" s="526"/>
      <c r="F2" s="526"/>
      <c r="G2" s="527"/>
      <c r="H2" s="472"/>
    </row>
    <row r="3" spans="1:9" ht="15">
      <c r="A3" s="474"/>
      <c r="B3" s="475"/>
      <c r="C3" s="475"/>
      <c r="D3" s="475"/>
      <c r="E3" s="475"/>
      <c r="F3" s="475"/>
      <c r="G3" s="476"/>
    </row>
    <row r="4" spans="1:9" s="473" customFormat="1" ht="39" thickBot="1">
      <c r="A4" s="477" t="s">
        <v>493</v>
      </c>
      <c r="B4" s="528" t="s">
        <v>726</v>
      </c>
      <c r="C4" s="529"/>
      <c r="D4" s="478" t="s">
        <v>727</v>
      </c>
      <c r="E4" s="479" t="s">
        <v>728</v>
      </c>
      <c r="F4" s="479" t="s">
        <v>729</v>
      </c>
      <c r="G4" s="480" t="s">
        <v>730</v>
      </c>
    </row>
    <row r="5" spans="1:9" ht="15">
      <c r="A5" s="481">
        <v>1</v>
      </c>
      <c r="B5" s="513" t="s">
        <v>731</v>
      </c>
      <c r="C5" s="517"/>
      <c r="D5" s="517"/>
      <c r="E5" s="517"/>
      <c r="F5" s="517"/>
      <c r="G5" s="518"/>
    </row>
    <row r="6" spans="1:9" s="487" customFormat="1" ht="55.5" customHeight="1">
      <c r="A6" s="482">
        <v>1.1100000000000001</v>
      </c>
      <c r="B6" s="507" t="s">
        <v>746</v>
      </c>
      <c r="C6" s="508"/>
      <c r="D6" s="483" t="s">
        <v>732</v>
      </c>
      <c r="E6" s="484">
        <v>39.89</v>
      </c>
      <c r="F6" s="485"/>
      <c r="G6" s="486">
        <f>E6*F6</f>
        <v>0</v>
      </c>
    </row>
    <row r="7" spans="1:9" s="490" customFormat="1" ht="51" customHeight="1">
      <c r="A7" s="482">
        <v>1.1200000000000001</v>
      </c>
      <c r="B7" s="519" t="s">
        <v>747</v>
      </c>
      <c r="C7" s="520"/>
      <c r="D7" s="483" t="s">
        <v>732</v>
      </c>
      <c r="E7" s="484">
        <v>1.2</v>
      </c>
      <c r="F7" s="488"/>
      <c r="G7" s="489">
        <f>E7*F7</f>
        <v>0</v>
      </c>
    </row>
    <row r="8" spans="1:9" s="490" customFormat="1" ht="42.6" customHeight="1">
      <c r="A8" s="482">
        <v>1.1299999999999999</v>
      </c>
      <c r="B8" s="519" t="s">
        <v>748</v>
      </c>
      <c r="C8" s="520"/>
      <c r="D8" s="483" t="s">
        <v>732</v>
      </c>
      <c r="E8" s="484">
        <f>1.4*1.4*0.6*6</f>
        <v>7.0559999999999983</v>
      </c>
      <c r="F8" s="488"/>
      <c r="G8" s="489">
        <f>E8*F8</f>
        <v>0</v>
      </c>
    </row>
    <row r="9" spans="1:9" ht="15">
      <c r="A9" s="491">
        <v>2</v>
      </c>
      <c r="B9" s="513" t="s">
        <v>733</v>
      </c>
      <c r="C9" s="517"/>
      <c r="D9" s="517"/>
      <c r="E9" s="517"/>
      <c r="F9" s="517"/>
      <c r="G9" s="518"/>
    </row>
    <row r="10" spans="1:9" s="490" customFormat="1" ht="42.95" customHeight="1">
      <c r="A10" s="492">
        <v>2.11</v>
      </c>
      <c r="B10" s="507" t="s">
        <v>752</v>
      </c>
      <c r="C10" s="512"/>
      <c r="D10" s="483" t="s">
        <v>732</v>
      </c>
      <c r="E10" s="484">
        <v>5.83</v>
      </c>
      <c r="F10" s="488"/>
      <c r="G10" s="489">
        <f>E10*F10</f>
        <v>0</v>
      </c>
    </row>
    <row r="11" spans="1:9" s="490" customFormat="1" ht="32.1" customHeight="1">
      <c r="A11" s="492">
        <v>2.15</v>
      </c>
      <c r="B11" s="521" t="s">
        <v>753</v>
      </c>
      <c r="C11" s="522"/>
      <c r="D11" s="493" t="s">
        <v>732</v>
      </c>
      <c r="E11" s="494">
        <v>9.32</v>
      </c>
      <c r="F11" s="488"/>
      <c r="G11" s="489">
        <f>E11*F11</f>
        <v>0</v>
      </c>
    </row>
    <row r="12" spans="1:9" s="490" customFormat="1" ht="15">
      <c r="A12" s="495">
        <v>3</v>
      </c>
      <c r="B12" s="517" t="s">
        <v>734</v>
      </c>
      <c r="C12" s="517"/>
      <c r="D12" s="517"/>
      <c r="E12" s="517"/>
      <c r="F12" s="517"/>
      <c r="G12" s="518"/>
    </row>
    <row r="13" spans="1:9" s="490" customFormat="1" ht="54" customHeight="1">
      <c r="A13" s="492">
        <v>3.11</v>
      </c>
      <c r="B13" s="507" t="s">
        <v>735</v>
      </c>
      <c r="C13" s="512"/>
      <c r="D13" s="483" t="s">
        <v>732</v>
      </c>
      <c r="E13" s="484">
        <f>3.4*6.4*0.15</f>
        <v>3.2640000000000002</v>
      </c>
      <c r="F13" s="488"/>
      <c r="G13" s="489">
        <f>E13*F13</f>
        <v>0</v>
      </c>
    </row>
    <row r="14" spans="1:9" s="490" customFormat="1" ht="17.100000000000001" customHeight="1">
      <c r="A14" s="492">
        <v>3.13</v>
      </c>
      <c r="B14" s="507" t="s">
        <v>754</v>
      </c>
      <c r="C14" s="516"/>
      <c r="D14" s="496" t="s">
        <v>736</v>
      </c>
      <c r="E14" s="484">
        <v>17</v>
      </c>
      <c r="F14" s="488"/>
      <c r="G14" s="489">
        <f>E14*F14</f>
        <v>0</v>
      </c>
    </row>
    <row r="15" spans="1:9" s="490" customFormat="1" ht="56.45" customHeight="1">
      <c r="A15" s="492">
        <v>3.14</v>
      </c>
      <c r="B15" s="507" t="s">
        <v>737</v>
      </c>
      <c r="C15" s="512"/>
      <c r="D15" s="483" t="s">
        <v>732</v>
      </c>
      <c r="E15" s="484">
        <f>18.8*1.5*0.12</f>
        <v>3.3840000000000003</v>
      </c>
      <c r="F15" s="488"/>
      <c r="G15" s="489">
        <f>E15*F15</f>
        <v>0</v>
      </c>
    </row>
    <row r="16" spans="1:9" s="490" customFormat="1" ht="45.75" customHeight="1">
      <c r="A16" s="492">
        <v>3.16</v>
      </c>
      <c r="B16" s="507" t="s">
        <v>738</v>
      </c>
      <c r="C16" s="512"/>
      <c r="D16" s="483" t="s">
        <v>732</v>
      </c>
      <c r="E16" s="484">
        <f>3.2*6.2*0.1</f>
        <v>1.9840000000000004</v>
      </c>
      <c r="F16" s="488"/>
      <c r="G16" s="489">
        <f>E16*F16</f>
        <v>0</v>
      </c>
    </row>
    <row r="17" spans="1:7" s="490" customFormat="1" ht="15">
      <c r="A17" s="497">
        <v>4</v>
      </c>
      <c r="B17" s="513" t="s">
        <v>739</v>
      </c>
      <c r="C17" s="514"/>
      <c r="D17" s="514"/>
      <c r="E17" s="514"/>
      <c r="F17" s="514"/>
      <c r="G17" s="515"/>
    </row>
    <row r="18" spans="1:7" s="490" customFormat="1" ht="53.45" customHeight="1">
      <c r="A18" s="492">
        <v>4.1100000000000003</v>
      </c>
      <c r="B18" s="507" t="s">
        <v>749</v>
      </c>
      <c r="C18" s="508"/>
      <c r="D18" s="496" t="s">
        <v>740</v>
      </c>
      <c r="E18" s="498">
        <v>0.02</v>
      </c>
      <c r="F18" s="488"/>
      <c r="G18" s="489">
        <f>E18*F18</f>
        <v>0</v>
      </c>
    </row>
    <row r="19" spans="1:7" s="490" customFormat="1" ht="22.5" customHeight="1">
      <c r="A19" s="492">
        <v>4.13</v>
      </c>
      <c r="B19" s="507" t="s">
        <v>741</v>
      </c>
      <c r="C19" s="516"/>
      <c r="D19" s="499" t="s">
        <v>742</v>
      </c>
      <c r="E19" s="498">
        <v>0.4</v>
      </c>
      <c r="F19" s="488"/>
      <c r="G19" s="489">
        <f>E19*F19</f>
        <v>0</v>
      </c>
    </row>
    <row r="20" spans="1:7" s="490" customFormat="1" ht="16.5" customHeight="1">
      <c r="A20" s="492">
        <v>4.1399999999999997</v>
      </c>
      <c r="B20" s="507" t="s">
        <v>743</v>
      </c>
      <c r="C20" s="516"/>
      <c r="D20" s="496" t="s">
        <v>744</v>
      </c>
      <c r="E20" s="498">
        <v>16</v>
      </c>
      <c r="F20" s="488"/>
      <c r="G20" s="489">
        <f>E20*F20</f>
        <v>0</v>
      </c>
    </row>
    <row r="21" spans="1:7" s="490" customFormat="1" ht="40.5" customHeight="1">
      <c r="A21" s="492">
        <v>4.1500000000000004</v>
      </c>
      <c r="B21" s="507" t="s">
        <v>750</v>
      </c>
      <c r="C21" s="516"/>
      <c r="D21" s="496" t="s">
        <v>38</v>
      </c>
      <c r="E21" s="498">
        <v>1</v>
      </c>
      <c r="F21" s="488"/>
      <c r="G21" s="489">
        <f>E21*F21</f>
        <v>0</v>
      </c>
    </row>
    <row r="22" spans="1:7" s="490" customFormat="1" ht="28.5" customHeight="1" thickBot="1">
      <c r="A22" s="492">
        <v>4.16</v>
      </c>
      <c r="B22" s="507" t="s">
        <v>751</v>
      </c>
      <c r="C22" s="508"/>
      <c r="D22" s="496" t="s">
        <v>740</v>
      </c>
      <c r="E22" s="498">
        <v>1</v>
      </c>
      <c r="F22" s="488"/>
      <c r="G22" s="489">
        <f>E22*F22</f>
        <v>0</v>
      </c>
    </row>
    <row r="23" spans="1:7" ht="20.25" thickBot="1">
      <c r="A23" s="509" t="s">
        <v>745</v>
      </c>
      <c r="B23" s="510"/>
      <c r="C23" s="510"/>
      <c r="D23" s="511"/>
      <c r="E23" s="511"/>
      <c r="F23" s="511"/>
      <c r="G23" s="500">
        <f>SUM(G6:G8:G10:G11:G13:G16:G18:G22)</f>
        <v>0</v>
      </c>
    </row>
    <row r="29" spans="1:7">
      <c r="F29" s="471">
        <v>2</v>
      </c>
    </row>
  </sheetData>
  <mergeCells count="22">
    <mergeCell ref="A1:G1"/>
    <mergeCell ref="A2:G2"/>
    <mergeCell ref="B4:C4"/>
    <mergeCell ref="B5:G5"/>
    <mergeCell ref="B6:C6"/>
    <mergeCell ref="B7:C7"/>
    <mergeCell ref="B8:C8"/>
    <mergeCell ref="B9:G9"/>
    <mergeCell ref="B10:C10"/>
    <mergeCell ref="B11:C11"/>
    <mergeCell ref="B12:G12"/>
    <mergeCell ref="B13:C13"/>
    <mergeCell ref="B14:C14"/>
    <mergeCell ref="B15:C15"/>
    <mergeCell ref="B21:C21"/>
    <mergeCell ref="B22:C22"/>
    <mergeCell ref="A23:F23"/>
    <mergeCell ref="B16:C16"/>
    <mergeCell ref="B17:G17"/>
    <mergeCell ref="B18:C18"/>
    <mergeCell ref="B19:C19"/>
    <mergeCell ref="B20:C20"/>
  </mergeCells>
  <pageMargins left="0.7" right="0.7" top="0.75" bottom="0.75" header="0.3" footer="0.3"/>
  <pageSetup scale="56" orientation="portrait" r:id="rId1"/>
  <rowBreaks count="3" manualBreakCount="3">
    <brk id="23" max="6" man="1"/>
    <brk id="51" max="6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topLeftCell="A169" zoomScaleNormal="100" zoomScaleSheetLayoutView="100" workbookViewId="0">
      <selection activeCell="E6" sqref="E6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0" t="s">
        <v>1</v>
      </c>
      <c r="C1" s="531"/>
      <c r="D1" s="531"/>
      <c r="E1" s="532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757</v>
      </c>
      <c r="F3" s="14"/>
      <c r="G3" s="62"/>
      <c r="H3" s="14"/>
      <c r="I3" s="177"/>
    </row>
    <row r="4" spans="1:10">
      <c r="A4" s="11"/>
      <c r="B4" s="144" t="s">
        <v>758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ALFUQAAN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>BELETWYENE DISTRICT HIRAN REGION HIRSHABELLE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ALFUQAAN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>BELETWYENE DISTRICT HIRAN REGION HIRSHABELLE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ALFUQAAN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>BELETWYENE DISTRICT HIRAN REGION HIRSHABELLE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ALFUQAAN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>BELETWYENE DISTRICT HIRAN REGION HIRSHABELLE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ALFUQAAN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>BELETWYENE DISTRICT HIRAN REGION HIRSHABELLE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ALFUQAAN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>BELETWYENE DISTRICT HIRAN REGION HIRSHABELLE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ALFUQAAN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>BELETWYENE DISTRICT HIRAN REGION HIRSHABELLE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3" t="s">
        <v>159</v>
      </c>
      <c r="C333" s="534"/>
      <c r="D333" s="534"/>
      <c r="E333" s="535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view="pageBreakPreview" topLeftCell="A25" zoomScale="115" zoomScaleNormal="100" zoomScaleSheetLayoutView="115" workbookViewId="0">
      <selection activeCell="B32" sqref="B32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552"/>
    <col min="8" max="8" width="10.7109375" style="552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6" t="s">
        <v>1</v>
      </c>
      <c r="C2" s="537"/>
      <c r="D2" s="537"/>
      <c r="E2" s="537"/>
      <c r="F2" s="538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207"/>
      <c r="I3" s="275"/>
      <c r="J3" s="177"/>
    </row>
    <row r="4" spans="1:10" s="264" customFormat="1" ht="20.45" customHeight="1">
      <c r="A4" s="11"/>
      <c r="B4" s="144" t="s">
        <v>757</v>
      </c>
      <c r="C4" s="159"/>
      <c r="D4" s="159"/>
      <c r="E4" s="159"/>
      <c r="F4" s="159"/>
      <c r="G4" s="70"/>
      <c r="H4" s="207"/>
      <c r="I4" s="275"/>
      <c r="J4" s="177"/>
    </row>
    <row r="5" spans="1:10" s="264" customFormat="1" ht="20.45" customHeight="1">
      <c r="A5" s="11"/>
      <c r="B5" s="144" t="s">
        <v>758</v>
      </c>
      <c r="C5" s="159"/>
      <c r="D5" s="159"/>
      <c r="E5" s="159"/>
      <c r="F5" s="159"/>
      <c r="G5" s="70"/>
      <c r="H5" s="207"/>
      <c r="I5" s="275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207"/>
      <c r="I6" s="275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553"/>
      <c r="I7" s="276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207"/>
      <c r="I8" s="275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207"/>
      <c r="I9" s="275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550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549"/>
      <c r="H11" s="207"/>
      <c r="I11" s="275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11" t="s">
        <v>644</v>
      </c>
      <c r="H12" s="207">
        <v>1</v>
      </c>
      <c r="I12" s="275"/>
      <c r="J12" s="177"/>
    </row>
    <row r="13" spans="1:10" ht="15.75">
      <c r="A13" s="11"/>
      <c r="B13" s="20"/>
      <c r="C13" s="271"/>
      <c r="D13" s="271"/>
      <c r="E13" s="271"/>
      <c r="F13" s="271"/>
      <c r="G13" s="11"/>
      <c r="H13" s="207"/>
      <c r="I13" s="275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550"/>
      <c r="H14" s="207"/>
      <c r="I14" s="275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11" t="s">
        <v>14</v>
      </c>
      <c r="H15" s="207">
        <v>33</v>
      </c>
      <c r="I15" s="275"/>
      <c r="J15" s="177"/>
    </row>
    <row r="16" spans="1:10" ht="15.75">
      <c r="A16" s="11"/>
      <c r="B16" s="20"/>
      <c r="C16" s="271"/>
      <c r="D16" s="271"/>
      <c r="E16" s="271"/>
      <c r="F16" s="271"/>
      <c r="G16" s="11"/>
      <c r="H16" s="207"/>
      <c r="I16" s="275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550"/>
      <c r="H17" s="207"/>
      <c r="I17" s="275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11" t="s">
        <v>14</v>
      </c>
      <c r="H18" s="207">
        <v>35</v>
      </c>
      <c r="I18" s="275"/>
      <c r="J18" s="177"/>
    </row>
    <row r="19" spans="1:10" ht="15.75">
      <c r="A19" s="11"/>
      <c r="B19" s="20"/>
      <c r="C19" s="271"/>
      <c r="D19" s="271"/>
      <c r="E19" s="271"/>
      <c r="F19" s="271"/>
      <c r="G19" s="11"/>
      <c r="H19" s="207"/>
      <c r="I19" s="275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550"/>
      <c r="H20" s="207"/>
      <c r="I20" s="275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11" t="s">
        <v>14</v>
      </c>
      <c r="H21" s="20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11"/>
      <c r="H22" s="20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11" t="s">
        <v>14</v>
      </c>
      <c r="H23" s="207">
        <v>42</v>
      </c>
      <c r="I23" s="177"/>
      <c r="J23" s="177"/>
    </row>
    <row r="24" spans="1:10" ht="15.75">
      <c r="A24" s="11"/>
      <c r="G24" s="550"/>
      <c r="H24" s="207"/>
      <c r="I24" s="177"/>
      <c r="J24" s="177"/>
    </row>
    <row r="25" spans="1:10" ht="15.75">
      <c r="A25" s="11">
        <v>6</v>
      </c>
      <c r="B25" s="20" t="s">
        <v>687</v>
      </c>
      <c r="G25" s="550"/>
      <c r="H25" s="550"/>
      <c r="I25" s="191"/>
      <c r="J25" s="177"/>
    </row>
    <row r="26" spans="1:10" ht="15.75">
      <c r="A26" s="11"/>
      <c r="B26" s="20" t="s">
        <v>688</v>
      </c>
      <c r="G26" s="11" t="s">
        <v>38</v>
      </c>
      <c r="H26" s="207">
        <v>1</v>
      </c>
      <c r="I26" s="177"/>
      <c r="J26" s="177"/>
    </row>
    <row r="27" spans="1:10" ht="15.75">
      <c r="A27" s="11"/>
      <c r="B27" s="20"/>
      <c r="G27" s="11"/>
      <c r="H27" s="207"/>
      <c r="I27" s="177"/>
      <c r="J27" s="177"/>
    </row>
    <row r="28" spans="1:10" ht="15.75">
      <c r="A28" s="11">
        <v>7</v>
      </c>
      <c r="B28" s="20" t="s">
        <v>759</v>
      </c>
      <c r="G28" s="551" t="s">
        <v>493</v>
      </c>
      <c r="H28" s="207">
        <v>1</v>
      </c>
      <c r="I28" s="191"/>
      <c r="J28" s="177"/>
    </row>
    <row r="29" spans="1:10" ht="15.75">
      <c r="A29" s="11"/>
      <c r="B29" s="20"/>
      <c r="G29" s="551"/>
      <c r="H29" s="207"/>
      <c r="I29" s="561"/>
      <c r="J29" s="177"/>
    </row>
    <row r="30" spans="1:10" s="560" customFormat="1" ht="30" customHeight="1">
      <c r="A30" s="5">
        <v>8</v>
      </c>
      <c r="B30" s="555" t="s">
        <v>760</v>
      </c>
      <c r="C30" s="556"/>
      <c r="D30" s="556"/>
      <c r="E30" s="556"/>
      <c r="F30" s="557"/>
      <c r="G30" s="11" t="s">
        <v>14</v>
      </c>
      <c r="H30" s="207">
        <v>1</v>
      </c>
      <c r="I30" s="558"/>
      <c r="J30" s="559"/>
    </row>
    <row r="31" spans="1:10" ht="15.75">
      <c r="A31" s="11"/>
      <c r="G31" s="550"/>
      <c r="H31" s="553"/>
      <c r="I31" s="188"/>
      <c r="J31" s="177"/>
    </row>
    <row r="32" spans="1:10" ht="15.75">
      <c r="A32" s="11"/>
      <c r="B32" s="18" t="s">
        <v>39</v>
      </c>
      <c r="C32" s="19"/>
      <c r="D32" s="13"/>
      <c r="E32" s="19"/>
      <c r="G32" s="27" t="s">
        <v>89</v>
      </c>
      <c r="H32" s="207"/>
      <c r="I32" s="177"/>
      <c r="J32" s="178"/>
    </row>
    <row r="33" spans="1:10" ht="15.75">
      <c r="A33" s="11"/>
      <c r="G33" s="550"/>
      <c r="H33" s="207"/>
      <c r="I33" s="177"/>
      <c r="J33" s="177"/>
    </row>
    <row r="34" spans="1:10" ht="15.75">
      <c r="A34" s="11"/>
      <c r="B34" s="58" t="str">
        <f>B4</f>
        <v>PROPOSED ALFUQAAN BOREHOLE REHABILITATION</v>
      </c>
      <c r="C34" s="19"/>
      <c r="D34" s="19"/>
      <c r="E34" s="13"/>
      <c r="F34" s="76"/>
      <c r="G34" s="62"/>
      <c r="H34" s="207"/>
      <c r="I34" s="177"/>
      <c r="J34" s="177"/>
    </row>
    <row r="35" spans="1:10" ht="15.75">
      <c r="A35" s="11"/>
      <c r="B35" s="58" t="str">
        <f>B5</f>
        <v>BELETWYENE DISTRICT HIRAN REGION HIRSHABELLE</v>
      </c>
      <c r="C35" s="19"/>
      <c r="D35" s="19"/>
      <c r="E35" s="13"/>
      <c r="F35" s="76"/>
      <c r="G35" s="62"/>
      <c r="H35" s="207"/>
      <c r="I35" s="177"/>
      <c r="J35" s="177"/>
    </row>
    <row r="36" spans="1:10" ht="15.75">
      <c r="A36" s="11"/>
      <c r="B36" s="58"/>
      <c r="C36" s="19"/>
      <c r="D36" s="19"/>
      <c r="E36" s="13"/>
      <c r="F36" s="76"/>
      <c r="G36" s="62"/>
      <c r="H36" s="207"/>
      <c r="I36" s="177"/>
      <c r="J36" s="177"/>
    </row>
    <row r="37" spans="1:10" ht="15.75">
      <c r="A37" s="11"/>
      <c r="B37" s="58" t="str">
        <f>B7</f>
        <v>SECTION 5: BOREHOLE REHABILITATION</v>
      </c>
      <c r="C37" s="19"/>
      <c r="D37" s="19"/>
      <c r="E37" s="13"/>
      <c r="F37" s="76"/>
      <c r="G37" s="62"/>
      <c r="H37" s="207"/>
      <c r="I37" s="177"/>
      <c r="J37" s="177"/>
    </row>
    <row r="38" spans="1:10" ht="15.75">
      <c r="A38" s="11"/>
      <c r="B38" s="58"/>
      <c r="C38" s="19"/>
      <c r="D38" s="19"/>
      <c r="E38" s="13"/>
      <c r="F38" s="44"/>
      <c r="G38" s="62"/>
      <c r="H38" s="207"/>
      <c r="I38" s="177"/>
      <c r="J38" s="177"/>
    </row>
    <row r="39" spans="1:10" ht="15.75">
      <c r="A39" s="11"/>
      <c r="B39" s="12" t="s">
        <v>147</v>
      </c>
      <c r="C39" s="19"/>
      <c r="D39" s="19"/>
      <c r="E39" s="13"/>
      <c r="F39" s="76"/>
      <c r="G39" s="62"/>
      <c r="H39" s="207"/>
      <c r="I39" s="177"/>
      <c r="J39" s="177"/>
    </row>
    <row r="40" spans="1:10" ht="15.75">
      <c r="A40" s="11"/>
      <c r="B40" s="12"/>
      <c r="C40" s="19"/>
      <c r="D40" s="19"/>
      <c r="E40" s="13"/>
      <c r="F40" s="76"/>
      <c r="G40" s="62"/>
      <c r="H40" s="553"/>
      <c r="I40" s="177"/>
      <c r="J40" s="177"/>
    </row>
    <row r="41" spans="1:10" ht="15.75">
      <c r="A41" s="11"/>
      <c r="B41" s="12"/>
      <c r="C41" s="19"/>
      <c r="D41" s="13"/>
      <c r="E41" s="13"/>
      <c r="F41" s="76"/>
      <c r="G41" s="62"/>
      <c r="H41" s="554"/>
      <c r="I41" s="177"/>
      <c r="J41" s="177"/>
    </row>
    <row r="42" spans="1:10" ht="15.75">
      <c r="A42" s="11"/>
      <c r="B42" s="12" t="s">
        <v>148</v>
      </c>
      <c r="C42" s="19"/>
      <c r="D42" s="19" t="s">
        <v>149</v>
      </c>
      <c r="E42" s="13"/>
      <c r="F42" s="44"/>
      <c r="G42" s="167" t="s">
        <v>150</v>
      </c>
      <c r="H42" s="554"/>
      <c r="I42" s="188"/>
      <c r="J42" s="167" t="s">
        <v>539</v>
      </c>
    </row>
    <row r="43" spans="1:10" ht="15.75">
      <c r="A43" s="11"/>
      <c r="B43" s="67" t="s">
        <v>151</v>
      </c>
      <c r="C43" s="13"/>
      <c r="D43" s="13"/>
      <c r="E43" s="13"/>
      <c r="F43" s="44"/>
      <c r="G43" s="62"/>
      <c r="I43" s="177"/>
      <c r="J43" s="177"/>
    </row>
    <row r="44" spans="1:10" ht="15.75">
      <c r="A44" s="11"/>
      <c r="B44" s="12"/>
      <c r="C44" s="13"/>
      <c r="D44" s="13"/>
      <c r="E44" s="13"/>
      <c r="F44" s="44"/>
      <c r="G44" s="62"/>
      <c r="H44" s="554"/>
      <c r="I44" s="177"/>
      <c r="J44" s="177"/>
    </row>
    <row r="45" spans="1:10" ht="15.75">
      <c r="A45" s="11"/>
      <c r="B45" s="44">
        <v>1</v>
      </c>
      <c r="C45" s="13"/>
      <c r="D45" s="13" t="str">
        <f>B9</f>
        <v>ELEMENT 1: SUPPLIES</v>
      </c>
      <c r="E45" s="13"/>
      <c r="F45" s="44"/>
      <c r="G45" s="171" t="s">
        <v>152</v>
      </c>
      <c r="H45" s="25"/>
      <c r="I45" s="191"/>
      <c r="J45" s="177"/>
    </row>
    <row r="46" spans="1:10" ht="15.75">
      <c r="A46" s="11"/>
      <c r="B46" s="44"/>
      <c r="C46" s="13"/>
      <c r="D46" s="13"/>
      <c r="E46" s="13"/>
      <c r="F46" s="44"/>
      <c r="G46" s="171"/>
      <c r="H46" s="25"/>
      <c r="I46" s="191"/>
      <c r="J46" s="177"/>
    </row>
    <row r="47" spans="1:10" ht="16.5" thickBot="1">
      <c r="A47" s="11"/>
      <c r="B47" s="18" t="s">
        <v>527</v>
      </c>
      <c r="C47" s="13"/>
      <c r="D47" s="13"/>
      <c r="E47" s="13"/>
      <c r="F47" s="44"/>
      <c r="G47" s="152"/>
      <c r="H47" s="14"/>
      <c r="J47" s="158"/>
    </row>
    <row r="48" spans="1:10" ht="16.5" thickTop="1">
      <c r="A48" s="11"/>
      <c r="B48" s="68"/>
      <c r="C48" s="13"/>
      <c r="D48" s="69"/>
      <c r="E48" s="13"/>
      <c r="F48" s="44"/>
      <c r="G48" s="172"/>
      <c r="H48" s="14"/>
      <c r="J48" s="177"/>
    </row>
    <row r="49" spans="1:10" ht="15.75" thickBot="1">
      <c r="A49" s="5"/>
      <c r="B49" s="534" t="s">
        <v>159</v>
      </c>
      <c r="C49" s="534"/>
      <c r="D49" s="534"/>
      <c r="E49" s="534"/>
      <c r="F49" s="10" t="s">
        <v>89</v>
      </c>
      <c r="G49" s="170"/>
      <c r="H49" s="9"/>
      <c r="J49" s="413"/>
    </row>
    <row r="50" spans="1:10" ht="16.5" thickTop="1">
      <c r="A50" s="11"/>
      <c r="B50" s="12"/>
      <c r="C50" s="13"/>
      <c r="D50" s="24"/>
      <c r="E50" s="13"/>
      <c r="F50" s="206"/>
      <c r="G50" s="62"/>
      <c r="H50" s="14"/>
      <c r="J50" s="177"/>
    </row>
    <row r="51" spans="1:10" ht="15.75">
      <c r="A51" s="31"/>
      <c r="B51" s="278"/>
      <c r="C51" s="279"/>
      <c r="D51" s="279"/>
      <c r="E51" s="279"/>
      <c r="F51" s="280"/>
      <c r="G51" s="166"/>
      <c r="H51" s="34"/>
      <c r="I51" s="281"/>
      <c r="J51" s="181"/>
    </row>
    <row r="52" spans="1:10" ht="15.75">
      <c r="A52" s="145"/>
      <c r="B52" s="20"/>
      <c r="C52" s="13"/>
      <c r="D52" s="13"/>
      <c r="E52" s="13"/>
      <c r="F52" s="274"/>
      <c r="G52" s="273"/>
      <c r="H52" s="14"/>
      <c r="I52" s="177"/>
    </row>
  </sheetData>
  <mergeCells count="3">
    <mergeCell ref="B49:E49"/>
    <mergeCell ref="B2:F2"/>
    <mergeCell ref="B30:F30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7" t="s">
        <v>0</v>
      </c>
      <c r="B2" s="539" t="s">
        <v>1</v>
      </c>
      <c r="C2" s="539"/>
      <c r="D2" s="539"/>
      <c r="E2" s="539"/>
      <c r="F2" s="287" t="s">
        <v>2</v>
      </c>
      <c r="G2" s="288" t="s">
        <v>15</v>
      </c>
      <c r="H2" s="289" t="s">
        <v>16</v>
      </c>
      <c r="I2" s="290" t="s">
        <v>17</v>
      </c>
    </row>
    <row r="3" spans="1:9" s="286" customFormat="1">
      <c r="A3" s="293"/>
      <c r="B3" s="299"/>
      <c r="C3" s="300"/>
      <c r="D3" s="300"/>
      <c r="E3" s="301"/>
      <c r="F3" s="312"/>
      <c r="G3" s="314"/>
      <c r="H3" s="293"/>
      <c r="I3" s="293"/>
    </row>
    <row r="4" spans="1:9" s="286" customFormat="1" ht="15.75">
      <c r="A4" s="199"/>
      <c r="B4" s="144" t="s">
        <v>757</v>
      </c>
      <c r="C4" s="291"/>
      <c r="D4" s="291"/>
      <c r="E4" s="302"/>
      <c r="F4" s="198"/>
      <c r="G4" s="315"/>
      <c r="H4" s="199"/>
      <c r="I4" s="199"/>
    </row>
    <row r="5" spans="1:9" s="286" customFormat="1" ht="15.75">
      <c r="A5" s="199"/>
      <c r="B5" s="144" t="s">
        <v>758</v>
      </c>
      <c r="C5" s="291"/>
      <c r="D5" s="291"/>
      <c r="E5" s="302"/>
      <c r="F5" s="198"/>
      <c r="G5" s="315"/>
      <c r="H5" s="199"/>
      <c r="I5" s="199"/>
    </row>
    <row r="6" spans="1:9" s="286" customFormat="1" ht="15.75">
      <c r="A6" s="199"/>
      <c r="B6" s="144"/>
      <c r="C6" s="291"/>
      <c r="D6" s="291"/>
      <c r="E6" s="302"/>
      <c r="F6" s="198"/>
      <c r="G6" s="315"/>
      <c r="H6" s="199"/>
      <c r="I6" s="199"/>
    </row>
    <row r="7" spans="1:9" s="286" customFormat="1" ht="15.75">
      <c r="A7" s="294"/>
      <c r="B7" s="144" t="s">
        <v>682</v>
      </c>
      <c r="C7" s="205"/>
      <c r="D7" s="205"/>
      <c r="E7" s="303"/>
      <c r="F7" s="1"/>
      <c r="G7" s="282"/>
      <c r="H7" s="200"/>
      <c r="I7" s="201"/>
    </row>
    <row r="8" spans="1:9" s="286" customFormat="1" ht="15.75">
      <c r="A8" s="294"/>
      <c r="B8" s="144"/>
      <c r="C8" s="205"/>
      <c r="D8" s="205"/>
      <c r="E8" s="303"/>
      <c r="F8" s="1"/>
      <c r="G8" s="282"/>
      <c r="H8" s="200"/>
      <c r="I8" s="201"/>
    </row>
    <row r="9" spans="1:9" s="286" customFormat="1" ht="15.75">
      <c r="A9" s="294"/>
      <c r="B9" s="144" t="s">
        <v>672</v>
      </c>
      <c r="C9" s="205"/>
      <c r="D9" s="205"/>
      <c r="E9" s="303"/>
      <c r="F9" s="1"/>
      <c r="G9" s="282"/>
      <c r="H9" s="200"/>
      <c r="I9" s="201"/>
    </row>
    <row r="10" spans="1:9">
      <c r="A10" s="295"/>
      <c r="B10" s="304"/>
      <c r="C10" s="205"/>
      <c r="D10" s="205"/>
      <c r="E10" s="303"/>
      <c r="F10" s="1"/>
      <c r="G10" s="282"/>
      <c r="H10" s="200"/>
      <c r="I10" s="201"/>
    </row>
    <row r="11" spans="1:9" ht="15.75">
      <c r="A11" s="296"/>
      <c r="B11" s="59" t="s">
        <v>529</v>
      </c>
      <c r="C11" s="292"/>
      <c r="D11" s="292"/>
      <c r="E11" s="305"/>
      <c r="F11" s="1"/>
      <c r="G11" s="282"/>
      <c r="H11" s="200"/>
      <c r="I11" s="202"/>
    </row>
    <row r="12" spans="1:9" ht="15.75">
      <c r="A12" s="296"/>
      <c r="B12" s="59" t="s">
        <v>530</v>
      </c>
      <c r="C12" s="292"/>
      <c r="D12" s="292"/>
      <c r="E12" s="305"/>
      <c r="F12" s="1"/>
      <c r="G12" s="282"/>
      <c r="H12" s="200"/>
      <c r="I12" s="202"/>
    </row>
    <row r="13" spans="1:9">
      <c r="A13" s="296"/>
      <c r="B13" s="306"/>
      <c r="C13" s="292"/>
      <c r="D13" s="292"/>
      <c r="E13" s="305"/>
      <c r="F13" s="1"/>
      <c r="G13" s="282"/>
      <c r="H13" s="200"/>
      <c r="I13" s="202"/>
    </row>
    <row r="14" spans="1:9" ht="15.75">
      <c r="A14" s="11" t="s">
        <v>18</v>
      </c>
      <c r="B14" s="267" t="s">
        <v>550</v>
      </c>
      <c r="C14" s="284"/>
      <c r="D14" s="284"/>
      <c r="E14" s="307"/>
      <c r="F14" s="269"/>
      <c r="G14" s="269"/>
      <c r="H14" s="269"/>
      <c r="I14" s="269"/>
    </row>
    <row r="15" spans="1:9" ht="15.75">
      <c r="A15" s="11"/>
      <c r="B15" s="267" t="s">
        <v>551</v>
      </c>
      <c r="C15" s="284"/>
      <c r="D15" s="284"/>
      <c r="E15" s="307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4"/>
      <c r="D16" s="284"/>
      <c r="E16" s="307"/>
      <c r="F16" s="1"/>
      <c r="G16" s="283"/>
      <c r="H16" s="203"/>
      <c r="I16" s="202"/>
    </row>
    <row r="17" spans="1:9" ht="15.75">
      <c r="A17" s="11" t="s">
        <v>3</v>
      </c>
      <c r="B17" s="267" t="s">
        <v>552</v>
      </c>
      <c r="C17" s="284"/>
      <c r="D17" s="284"/>
      <c r="E17" s="307"/>
      <c r="F17" s="269"/>
      <c r="G17" s="269"/>
      <c r="H17" s="269"/>
      <c r="I17" s="269"/>
    </row>
    <row r="18" spans="1:9" ht="15.75">
      <c r="A18" s="11"/>
      <c r="B18" s="267" t="s">
        <v>553</v>
      </c>
      <c r="C18" s="284"/>
      <c r="D18" s="284"/>
      <c r="E18" s="307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4"/>
      <c r="D19" s="284"/>
      <c r="E19" s="307"/>
      <c r="F19" s="1"/>
      <c r="G19" s="283"/>
      <c r="H19" s="203"/>
      <c r="I19" s="202"/>
    </row>
    <row r="20" spans="1:9" ht="15.75">
      <c r="A20" s="11" t="s">
        <v>7</v>
      </c>
      <c r="B20" s="267" t="s">
        <v>12</v>
      </c>
      <c r="C20" s="284"/>
      <c r="D20" s="284"/>
      <c r="E20" s="307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08"/>
      <c r="C21" s="284"/>
      <c r="D21" s="284"/>
      <c r="E21" s="307"/>
      <c r="F21" s="1"/>
      <c r="G21" s="282"/>
      <c r="H21" s="203"/>
      <c r="I21" s="202"/>
    </row>
    <row r="22" spans="1:9" ht="16.5" thickBot="1">
      <c r="A22" s="11"/>
      <c r="B22" s="147" t="s">
        <v>39</v>
      </c>
      <c r="C22" s="285"/>
      <c r="D22" s="285"/>
      <c r="E22" s="309"/>
      <c r="F22" s="27" t="s">
        <v>89</v>
      </c>
      <c r="G22" s="282"/>
      <c r="H22" s="203"/>
      <c r="I22" s="414"/>
    </row>
    <row r="23" spans="1:9" ht="16.5" thickTop="1">
      <c r="A23" s="11"/>
      <c r="B23" s="147"/>
      <c r="C23" s="285"/>
      <c r="D23" s="285"/>
      <c r="E23" s="309"/>
      <c r="F23" s="1"/>
      <c r="G23" s="282"/>
      <c r="H23" s="203"/>
      <c r="I23" s="178"/>
    </row>
    <row r="24" spans="1:9" ht="15.75">
      <c r="A24" s="11"/>
      <c r="B24" s="144" t="str">
        <f>B4</f>
        <v>PROPOSED ALFUQAAN BOREHOLE REHABILITATION</v>
      </c>
      <c r="C24" s="285"/>
      <c r="D24" s="285"/>
      <c r="E24" s="309"/>
      <c r="F24" s="1"/>
      <c r="G24" s="282"/>
      <c r="H24" s="203"/>
      <c r="I24" s="178"/>
    </row>
    <row r="25" spans="1:9" ht="15.75">
      <c r="A25" s="11"/>
      <c r="B25" s="144" t="str">
        <f>B5</f>
        <v>BELETWYENE DISTRICT HIRAN REGION HIRSHABELLE</v>
      </c>
      <c r="C25" s="285"/>
      <c r="D25" s="285"/>
      <c r="E25" s="309"/>
      <c r="F25" s="1"/>
      <c r="G25" s="282"/>
      <c r="H25" s="203"/>
      <c r="I25" s="178"/>
    </row>
    <row r="26" spans="1:9" ht="15.75">
      <c r="A26" s="11"/>
      <c r="B26" s="147"/>
      <c r="C26" s="285"/>
      <c r="D26" s="285"/>
      <c r="E26" s="309"/>
      <c r="F26" s="1"/>
      <c r="G26" s="282"/>
      <c r="H26" s="203"/>
      <c r="I26" s="178"/>
    </row>
    <row r="27" spans="1:9" ht="15.75">
      <c r="A27" s="11"/>
      <c r="B27" s="144" t="str">
        <f>B7</f>
        <v>SECTION 6 : PIPELINE</v>
      </c>
      <c r="C27" s="285"/>
      <c r="D27" s="285"/>
      <c r="E27" s="309"/>
      <c r="F27" s="1"/>
      <c r="G27" s="282"/>
      <c r="H27" s="203"/>
      <c r="I27" s="178"/>
    </row>
    <row r="28" spans="1:9" ht="15.75">
      <c r="A28" s="11"/>
      <c r="B28" s="147"/>
      <c r="C28" s="285"/>
      <c r="D28" s="285"/>
      <c r="E28" s="309"/>
      <c r="F28" s="1"/>
      <c r="G28" s="282"/>
      <c r="H28" s="203"/>
      <c r="I28" s="178"/>
    </row>
    <row r="29" spans="1:9" ht="15.75">
      <c r="A29" s="11"/>
      <c r="B29" s="144" t="s">
        <v>673</v>
      </c>
      <c r="C29" s="284"/>
      <c r="D29" s="284"/>
      <c r="E29" s="307"/>
      <c r="F29" s="1"/>
      <c r="G29" s="282"/>
      <c r="H29" s="203"/>
      <c r="I29" s="202"/>
    </row>
    <row r="30" spans="1:9" ht="15.75">
      <c r="A30" s="11"/>
      <c r="B30" s="308"/>
      <c r="C30" s="284"/>
      <c r="D30" s="284"/>
      <c r="E30" s="307"/>
      <c r="F30" s="1"/>
      <c r="G30" s="282"/>
      <c r="H30" s="203"/>
      <c r="I30" s="202"/>
    </row>
    <row r="31" spans="1:9" ht="15.75">
      <c r="A31" s="11"/>
      <c r="B31" s="267" t="s">
        <v>689</v>
      </c>
      <c r="C31" s="284"/>
      <c r="D31" s="284"/>
      <c r="E31" s="307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4"/>
      <c r="D32" s="284"/>
      <c r="E32" s="307"/>
      <c r="F32" s="1"/>
      <c r="G32" s="283"/>
      <c r="H32" s="203"/>
      <c r="I32" s="202"/>
    </row>
    <row r="33" spans="1:9" ht="15.75">
      <c r="A33" s="11"/>
      <c r="B33" s="267" t="s">
        <v>562</v>
      </c>
      <c r="C33" s="284"/>
      <c r="D33" s="284"/>
      <c r="E33" s="307"/>
      <c r="F33" s="1"/>
      <c r="G33" s="283"/>
      <c r="H33" s="203"/>
      <c r="I33" s="202"/>
    </row>
    <row r="34" spans="1:9" ht="15.75">
      <c r="A34" s="11"/>
      <c r="B34" s="267" t="s">
        <v>563</v>
      </c>
      <c r="C34" s="284"/>
      <c r="D34" s="284"/>
      <c r="E34" s="307"/>
      <c r="F34" s="1"/>
      <c r="G34" s="283"/>
      <c r="H34" s="203"/>
      <c r="I34" s="202"/>
    </row>
    <row r="35" spans="1:9" ht="15.75">
      <c r="A35" s="11"/>
      <c r="B35" s="308"/>
      <c r="C35" s="284"/>
      <c r="D35" s="284"/>
      <c r="E35" s="307"/>
      <c r="F35" s="1"/>
      <c r="G35" s="282"/>
      <c r="H35" s="203"/>
      <c r="I35" s="202"/>
    </row>
    <row r="36" spans="1:9" ht="15.75">
      <c r="A36" s="11"/>
      <c r="B36" s="267" t="s">
        <v>564</v>
      </c>
      <c r="C36" s="284"/>
      <c r="D36" s="284"/>
      <c r="E36" s="307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4"/>
      <c r="D37" s="284"/>
      <c r="E37" s="307"/>
      <c r="F37" s="1"/>
      <c r="G37" s="283"/>
      <c r="H37" s="203"/>
      <c r="I37" s="202"/>
    </row>
    <row r="38" spans="1:9" ht="15.75">
      <c r="A38" s="11"/>
      <c r="B38" s="267" t="s">
        <v>566</v>
      </c>
      <c r="C38" s="284"/>
      <c r="D38" s="284"/>
      <c r="E38" s="307"/>
      <c r="F38" s="1"/>
      <c r="G38" s="283"/>
      <c r="H38" s="203"/>
      <c r="I38" s="202"/>
    </row>
    <row r="39" spans="1:9" ht="15.75">
      <c r="A39" s="11"/>
      <c r="B39" s="267" t="s">
        <v>567</v>
      </c>
      <c r="C39" s="284"/>
      <c r="D39" s="284"/>
      <c r="E39" s="307"/>
      <c r="F39" s="1"/>
      <c r="G39" s="282"/>
      <c r="H39" s="203"/>
      <c r="I39" s="202"/>
    </row>
    <row r="40" spans="1:9" ht="15.75">
      <c r="A40" s="11"/>
      <c r="B40" s="308"/>
      <c r="C40" s="284"/>
      <c r="D40" s="284"/>
      <c r="E40" s="307"/>
      <c r="F40" s="1"/>
      <c r="G40" s="282"/>
      <c r="H40" s="203"/>
      <c r="I40" s="202"/>
    </row>
    <row r="41" spans="1:9" ht="15.75">
      <c r="A41" s="11"/>
      <c r="B41" s="267" t="s">
        <v>575</v>
      </c>
      <c r="C41" s="284"/>
      <c r="D41" s="284"/>
      <c r="E41" s="307"/>
      <c r="F41" s="14" t="s">
        <v>5</v>
      </c>
      <c r="G41" s="62">
        <v>6</v>
      </c>
      <c r="H41" s="14"/>
      <c r="I41" s="177"/>
    </row>
    <row r="42" spans="1:9" ht="15.75">
      <c r="A42" s="11"/>
      <c r="B42" s="308"/>
      <c r="C42" s="284"/>
      <c r="D42" s="284"/>
      <c r="E42" s="307"/>
      <c r="F42" s="1"/>
      <c r="G42" s="282"/>
      <c r="H42" s="203"/>
      <c r="I42" s="202"/>
    </row>
    <row r="43" spans="1:9" ht="16.5" thickBot="1">
      <c r="A43" s="11"/>
      <c r="B43" s="147" t="s">
        <v>39</v>
      </c>
      <c r="C43" s="285"/>
      <c r="D43" s="285"/>
      <c r="E43" s="309"/>
      <c r="F43" s="27" t="s">
        <v>89</v>
      </c>
      <c r="G43" s="282"/>
      <c r="H43" s="203"/>
      <c r="I43" s="414"/>
    </row>
    <row r="44" spans="1:9" ht="16.5" thickTop="1">
      <c r="A44" s="11"/>
      <c r="B44" s="147"/>
      <c r="C44" s="285"/>
      <c r="D44" s="285"/>
      <c r="E44" s="309"/>
      <c r="F44" s="1"/>
      <c r="G44" s="282"/>
      <c r="H44" s="203"/>
      <c r="I44" s="178"/>
    </row>
    <row r="45" spans="1:9" ht="15.75">
      <c r="A45" s="11"/>
      <c r="B45" s="144" t="str">
        <f>B4</f>
        <v>PROPOSED ALFUQAAN BOREHOLE REHABILITATION</v>
      </c>
      <c r="C45" s="285"/>
      <c r="D45" s="285"/>
      <c r="E45" s="309"/>
      <c r="F45" s="1"/>
      <c r="G45" s="282"/>
      <c r="H45" s="203"/>
      <c r="I45" s="178"/>
    </row>
    <row r="46" spans="1:9" ht="15.75">
      <c r="A46" s="11"/>
      <c r="B46" s="144" t="str">
        <f>B5</f>
        <v>BELETWYENE DISTRICT HIRAN REGION HIRSHABELLE</v>
      </c>
      <c r="C46" s="285"/>
      <c r="D46" s="285"/>
      <c r="E46" s="309"/>
      <c r="F46" s="1"/>
      <c r="G46" s="282"/>
      <c r="H46" s="203"/>
      <c r="I46" s="178"/>
    </row>
    <row r="47" spans="1:9" ht="15.75">
      <c r="A47" s="11"/>
      <c r="B47" s="147"/>
      <c r="C47" s="285"/>
      <c r="D47" s="285"/>
      <c r="E47" s="309"/>
      <c r="F47" s="1"/>
      <c r="G47" s="282"/>
      <c r="H47" s="203"/>
      <c r="I47" s="178"/>
    </row>
    <row r="48" spans="1:9" ht="15.75">
      <c r="A48" s="11"/>
      <c r="B48" s="144" t="str">
        <f>B7</f>
        <v>SECTION 6 : PIPELINE</v>
      </c>
      <c r="C48" s="285"/>
      <c r="D48" s="285"/>
      <c r="E48" s="309"/>
      <c r="F48" s="1"/>
      <c r="G48" s="282"/>
      <c r="H48" s="203"/>
      <c r="I48" s="178"/>
    </row>
    <row r="49" spans="1:9" ht="15.75">
      <c r="A49" s="11"/>
      <c r="B49" s="147"/>
      <c r="C49" s="285"/>
      <c r="D49" s="285"/>
      <c r="E49" s="309"/>
      <c r="F49" s="1"/>
      <c r="G49" s="282"/>
      <c r="H49" s="203"/>
      <c r="I49" s="178"/>
    </row>
    <row r="50" spans="1:9" ht="15.75">
      <c r="A50" s="11"/>
      <c r="B50" s="144" t="s">
        <v>674</v>
      </c>
      <c r="C50" s="285"/>
      <c r="D50" s="285"/>
      <c r="E50" s="309"/>
      <c r="F50" s="1"/>
      <c r="G50" s="282"/>
      <c r="H50" s="203"/>
      <c r="I50" s="178"/>
    </row>
    <row r="51" spans="1:9" ht="15.75">
      <c r="A51" s="11"/>
      <c r="B51" s="144"/>
      <c r="C51" s="205"/>
      <c r="D51" s="205"/>
      <c r="E51" s="303"/>
      <c r="F51" s="1"/>
      <c r="G51" s="282"/>
      <c r="H51" s="203"/>
      <c r="I51" s="202"/>
    </row>
    <row r="52" spans="1:9" ht="15.75">
      <c r="A52" s="11" t="s">
        <v>8</v>
      </c>
      <c r="B52" s="267" t="s">
        <v>160</v>
      </c>
      <c r="C52" s="284"/>
      <c r="D52" s="284"/>
      <c r="E52" s="307"/>
      <c r="F52" s="14" t="s">
        <v>26</v>
      </c>
      <c r="G52" s="62">
        <f>G18-G20</f>
        <v>84</v>
      </c>
      <c r="H52" s="14"/>
      <c r="I52" s="177"/>
    </row>
    <row r="53" spans="1:9">
      <c r="A53" s="296"/>
      <c r="B53" s="308"/>
      <c r="C53" s="284"/>
      <c r="D53" s="284"/>
      <c r="E53" s="307"/>
      <c r="F53" s="1"/>
      <c r="G53" s="282"/>
      <c r="H53" s="203"/>
      <c r="I53" s="202"/>
    </row>
    <row r="54" spans="1:9" ht="16.5" thickBot="1">
      <c r="A54" s="297"/>
      <c r="B54" s="147" t="s">
        <v>39</v>
      </c>
      <c r="C54" s="285"/>
      <c r="D54" s="285"/>
      <c r="E54" s="309"/>
      <c r="F54" s="27" t="s">
        <v>89</v>
      </c>
      <c r="G54" s="316"/>
      <c r="H54" s="317"/>
      <c r="I54" s="414"/>
    </row>
    <row r="55" spans="1:9" ht="16.5" thickTop="1">
      <c r="A55" s="297"/>
      <c r="B55" s="147"/>
      <c r="C55" s="285"/>
      <c r="D55" s="285"/>
      <c r="E55" s="309"/>
      <c r="F55" s="313"/>
      <c r="G55" s="316"/>
      <c r="H55" s="317"/>
      <c r="I55" s="178"/>
    </row>
    <row r="56" spans="1:9" ht="15.75">
      <c r="A56" s="297"/>
      <c r="B56" s="144" t="str">
        <f>B4</f>
        <v>PROPOSED ALFUQAAN BOREHOLE REHABILITATION</v>
      </c>
      <c r="C56" s="285"/>
      <c r="D56" s="285"/>
      <c r="E56" s="309"/>
      <c r="F56" s="313"/>
      <c r="G56" s="316"/>
      <c r="H56" s="317"/>
      <c r="I56" s="178"/>
    </row>
    <row r="57" spans="1:9" ht="15.75">
      <c r="A57" s="297"/>
      <c r="B57" s="144" t="str">
        <f>B5</f>
        <v>BELETWYENE DISTRICT HIRAN REGION HIRSHABELLE</v>
      </c>
      <c r="C57" s="285"/>
      <c r="D57" s="285"/>
      <c r="E57" s="309"/>
      <c r="F57" s="313"/>
      <c r="G57" s="316"/>
      <c r="H57" s="317"/>
      <c r="I57" s="178"/>
    </row>
    <row r="58" spans="1:9" ht="15.75">
      <c r="A58" s="297"/>
      <c r="B58" s="144"/>
      <c r="C58" s="285"/>
      <c r="D58" s="285"/>
      <c r="E58" s="309"/>
      <c r="F58" s="313"/>
      <c r="G58" s="316"/>
      <c r="H58" s="317"/>
      <c r="I58" s="178"/>
    </row>
    <row r="59" spans="1:9" ht="15.75">
      <c r="A59" s="297"/>
      <c r="B59" s="144" t="str">
        <f>B7</f>
        <v>SECTION 6 : PIPELINE</v>
      </c>
      <c r="C59" s="285"/>
      <c r="D59" s="285"/>
      <c r="E59" s="309"/>
      <c r="F59" s="313"/>
      <c r="G59" s="316"/>
      <c r="H59" s="317"/>
      <c r="I59" s="178"/>
    </row>
    <row r="60" spans="1:9" ht="15.75">
      <c r="A60" s="297"/>
      <c r="B60" s="147"/>
      <c r="C60" s="285"/>
      <c r="D60" s="285"/>
      <c r="E60" s="309"/>
      <c r="F60" s="313"/>
      <c r="G60" s="316"/>
      <c r="H60" s="317"/>
      <c r="I60" s="178"/>
    </row>
    <row r="61" spans="1:9" ht="15.75">
      <c r="A61" s="297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7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7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7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7"/>
      <c r="B65" s="310"/>
      <c r="C65" s="285"/>
      <c r="D65" s="285"/>
      <c r="E65" s="309"/>
      <c r="F65" s="313"/>
      <c r="G65" s="316"/>
      <c r="H65" s="317"/>
      <c r="I65" s="204"/>
    </row>
    <row r="66" spans="1:9">
      <c r="A66" s="297"/>
      <c r="B66" s="310"/>
      <c r="C66" s="285"/>
      <c r="D66" s="285"/>
      <c r="E66" s="309"/>
      <c r="F66" s="313"/>
      <c r="G66" s="316"/>
      <c r="H66" s="317"/>
      <c r="I66" s="204"/>
    </row>
    <row r="67" spans="1:9" ht="15.75">
      <c r="A67" s="297"/>
      <c r="B67" s="145">
        <v>1</v>
      </c>
      <c r="C67" s="20" t="str">
        <f>B9</f>
        <v>ELEMENT NO. 1: EXCAVATION</v>
      </c>
      <c r="D67" s="20"/>
      <c r="E67" s="311"/>
      <c r="F67" s="277"/>
      <c r="G67" s="277"/>
      <c r="H67" s="277"/>
      <c r="I67" s="177"/>
    </row>
    <row r="68" spans="1:9" ht="15.75">
      <c r="A68" s="297"/>
      <c r="B68" s="145"/>
      <c r="C68" s="20"/>
      <c r="D68" s="20"/>
      <c r="E68" s="311"/>
      <c r="F68" s="277"/>
      <c r="G68" s="277"/>
      <c r="H68" s="277"/>
      <c r="I68" s="177"/>
    </row>
    <row r="69" spans="1:9" ht="15.75">
      <c r="A69" s="297"/>
      <c r="B69" s="145">
        <v>2</v>
      </c>
      <c r="C69" s="20" t="str">
        <f>B29</f>
        <v>ELEMENT NO. 2: PIPELINE</v>
      </c>
      <c r="D69" s="20"/>
      <c r="E69" s="311"/>
      <c r="F69" s="277"/>
      <c r="G69" s="277"/>
      <c r="H69" s="277"/>
      <c r="I69" s="177"/>
    </row>
    <row r="70" spans="1:9" ht="15.75">
      <c r="A70" s="297"/>
      <c r="B70" s="145"/>
      <c r="C70" s="20"/>
      <c r="D70" s="20"/>
      <c r="E70" s="311"/>
      <c r="F70" s="277"/>
      <c r="G70" s="277"/>
      <c r="H70" s="277"/>
      <c r="I70" s="177"/>
    </row>
    <row r="71" spans="1:9" ht="15.75">
      <c r="A71" s="297"/>
      <c r="B71" s="145">
        <v>3</v>
      </c>
      <c r="C71" s="20" t="str">
        <f>B50</f>
        <v>ELEMENT NO. 3: BACKFILLING</v>
      </c>
      <c r="D71" s="20"/>
      <c r="E71" s="311"/>
      <c r="F71" s="277"/>
      <c r="G71" s="277"/>
      <c r="H71" s="277"/>
      <c r="I71" s="177"/>
    </row>
    <row r="72" spans="1:9" ht="15.75">
      <c r="A72" s="297"/>
      <c r="B72" s="145"/>
      <c r="C72" s="20"/>
      <c r="D72" s="20"/>
      <c r="E72" s="311"/>
      <c r="F72" s="277"/>
      <c r="G72" s="277"/>
      <c r="H72" s="277"/>
      <c r="I72" s="177"/>
    </row>
    <row r="73" spans="1:9" ht="16.5" thickBot="1">
      <c r="A73" s="297"/>
      <c r="B73" s="147" t="s">
        <v>527</v>
      </c>
      <c r="C73" s="20"/>
      <c r="D73" s="20"/>
      <c r="E73" s="311"/>
      <c r="F73" s="27" t="s">
        <v>89</v>
      </c>
      <c r="G73" s="277"/>
      <c r="H73" s="277"/>
      <c r="I73" s="414"/>
    </row>
    <row r="74" spans="1:9" ht="15.75" thickTop="1">
      <c r="A74" s="297"/>
      <c r="B74" s="310"/>
      <c r="C74" s="285"/>
      <c r="D74" s="285"/>
      <c r="E74" s="309"/>
      <c r="F74" s="313"/>
      <c r="G74" s="316"/>
      <c r="H74" s="317"/>
      <c r="I74" s="204"/>
    </row>
    <row r="75" spans="1:9" ht="22.15" customHeight="1" thickBot="1">
      <c r="A75" s="298"/>
      <c r="B75" s="144" t="s">
        <v>568</v>
      </c>
      <c r="C75" s="205"/>
      <c r="D75" s="205"/>
      <c r="E75" s="303"/>
      <c r="F75" s="27" t="s">
        <v>89</v>
      </c>
      <c r="G75" s="282"/>
      <c r="H75" s="200"/>
      <c r="I75" s="414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0" t="s">
        <v>1</v>
      </c>
      <c r="C1" s="541"/>
      <c r="D1" s="541"/>
      <c r="E1" s="542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757</v>
      </c>
      <c r="F3" s="14"/>
      <c r="G3" s="14"/>
      <c r="H3" s="14"/>
      <c r="I3" s="177"/>
    </row>
    <row r="4" spans="1:10">
      <c r="A4" s="11"/>
      <c r="B4" s="144" t="s">
        <v>758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ALFUQAAN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>BELETWYENE DISTRICT HIRAN REGION HIRSHABELLE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ALFUQAAN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>BELETWYENE DISTRICT HIRAN REGION HIRSHABELLE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ALFUQAAN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>BELETWYENE DISTRICT HIRAN REGION HIRSHABELLE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ALFUQAAN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>BELETWYENE DISTRICT HIRAN REGION HIRSHABELLE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ALFUQAAN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>BELETWYENE DISTRICT HIRAN REGION HIRSHABELLE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ALFUQAAN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>BELETWYENE DISTRICT HIRAN REGION HIRSHABELLE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ALFUQAAN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>BELETWYENE DISTRICT HIRAN REGION HIRSHABELLE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3" t="s">
        <v>159</v>
      </c>
      <c r="C308" s="534"/>
      <c r="D308" s="534"/>
      <c r="E308" s="535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A2" sqref="A2:F2"/>
    </sheetView>
  </sheetViews>
  <sheetFormatPr defaultColWidth="9.140625" defaultRowHeight="15"/>
  <cols>
    <col min="1" max="1" width="9.140625" style="415"/>
    <col min="2" max="2" width="45.42578125" style="416" customWidth="1"/>
    <col min="3" max="4" width="9.140625" style="417"/>
    <col min="5" max="5" width="9.5703125" style="418" bestFit="1" customWidth="1"/>
    <col min="6" max="6" width="10.42578125" style="418" customWidth="1"/>
    <col min="7" max="16384" width="9.140625" style="415"/>
  </cols>
  <sheetData>
    <row r="1" spans="1:16">
      <c r="F1" s="419"/>
    </row>
    <row r="2" spans="1:16" ht="15.75">
      <c r="A2" s="543" t="s">
        <v>757</v>
      </c>
      <c r="B2" s="543"/>
      <c r="C2" s="543"/>
      <c r="D2" s="543"/>
      <c r="E2" s="543"/>
      <c r="F2" s="543"/>
      <c r="G2" s="420"/>
    </row>
    <row r="3" spans="1:16" ht="15.75" thickBot="1">
      <c r="F3" s="419"/>
      <c r="G3" s="421"/>
      <c r="H3" s="421"/>
    </row>
    <row r="4" spans="1:16" s="423" customFormat="1">
      <c r="A4" s="544" t="s">
        <v>694</v>
      </c>
      <c r="B4" s="545"/>
      <c r="C4" s="545"/>
      <c r="D4" s="545"/>
      <c r="E4" s="545"/>
      <c r="F4" s="546"/>
      <c r="G4" s="421"/>
      <c r="H4" s="421"/>
      <c r="I4" s="422"/>
      <c r="J4" s="422"/>
      <c r="K4" s="422"/>
      <c r="L4" s="422"/>
      <c r="M4" s="422"/>
      <c r="N4" s="422"/>
      <c r="O4" s="422"/>
      <c r="P4" s="422"/>
    </row>
    <row r="5" spans="1:16" s="423" customFormat="1">
      <c r="A5" s="424"/>
      <c r="B5" s="425" t="s">
        <v>1</v>
      </c>
      <c r="C5" s="425" t="s">
        <v>2</v>
      </c>
      <c r="D5" s="425" t="s">
        <v>695</v>
      </c>
      <c r="E5" s="425" t="s">
        <v>696</v>
      </c>
      <c r="F5" s="425" t="s">
        <v>635</v>
      </c>
      <c r="G5" s="421"/>
      <c r="H5" s="421"/>
      <c r="I5" s="422"/>
      <c r="J5" s="422"/>
      <c r="K5" s="422"/>
      <c r="L5" s="422"/>
      <c r="M5" s="422"/>
      <c r="N5" s="422"/>
      <c r="O5" s="422"/>
      <c r="P5" s="422"/>
    </row>
    <row r="6" spans="1:16" ht="31.5">
      <c r="A6" s="426">
        <v>1</v>
      </c>
      <c r="B6" s="427" t="s">
        <v>697</v>
      </c>
      <c r="C6" s="428" t="s">
        <v>698</v>
      </c>
      <c r="D6" s="429">
        <f>2.68*2.22</f>
        <v>5.9496000000000011</v>
      </c>
      <c r="E6" s="430"/>
      <c r="F6" s="431">
        <f>D6*E6</f>
        <v>0</v>
      </c>
    </row>
    <row r="7" spans="1:16" ht="31.5">
      <c r="A7" s="432">
        <v>2</v>
      </c>
      <c r="B7" s="433" t="s">
        <v>699</v>
      </c>
      <c r="C7" s="434" t="s">
        <v>700</v>
      </c>
      <c r="D7" s="434">
        <f>2.68*2.22*0.3</f>
        <v>1.7848800000000002</v>
      </c>
      <c r="E7" s="435"/>
      <c r="F7" s="435">
        <f>D7*E7</f>
        <v>0</v>
      </c>
    </row>
    <row r="8" spans="1:16" ht="47.25">
      <c r="A8" s="432">
        <v>3</v>
      </c>
      <c r="B8" s="433" t="s">
        <v>701</v>
      </c>
      <c r="C8" s="434" t="s">
        <v>700</v>
      </c>
      <c r="D8" s="434">
        <f>2.68*2.22*0.05</f>
        <v>0.29748000000000008</v>
      </c>
      <c r="E8" s="435"/>
      <c r="F8" s="435">
        <f t="shared" ref="F8:F27" si="0">D8*E8</f>
        <v>0</v>
      </c>
    </row>
    <row r="9" spans="1:16" ht="31.5">
      <c r="A9" s="432">
        <v>4</v>
      </c>
      <c r="B9" s="433" t="s">
        <v>702</v>
      </c>
      <c r="C9" s="434" t="s">
        <v>700</v>
      </c>
      <c r="D9" s="434">
        <f>2.68*2.22*0.25</f>
        <v>1.4874000000000003</v>
      </c>
      <c r="E9" s="435"/>
      <c r="F9" s="435">
        <f t="shared" si="0"/>
        <v>0</v>
      </c>
    </row>
    <row r="10" spans="1:16" ht="31.5">
      <c r="A10" s="432">
        <v>5</v>
      </c>
      <c r="B10" s="433" t="s">
        <v>703</v>
      </c>
      <c r="C10" s="434" t="s">
        <v>700</v>
      </c>
      <c r="D10" s="434">
        <f>2.68*2.22*0.1</f>
        <v>0.59496000000000016</v>
      </c>
      <c r="E10" s="435"/>
      <c r="F10" s="435">
        <f t="shared" si="0"/>
        <v>0</v>
      </c>
    </row>
    <row r="11" spans="1:16" ht="31.5">
      <c r="A11" s="432">
        <v>6</v>
      </c>
      <c r="B11" s="436" t="s">
        <v>704</v>
      </c>
      <c r="C11" s="437" t="s">
        <v>700</v>
      </c>
      <c r="D11" s="437">
        <f>(1.58*0.55*1)+(1.58*0.6*0.2)</f>
        <v>1.0586000000000002</v>
      </c>
      <c r="E11" s="438"/>
      <c r="F11" s="438">
        <f t="shared" si="0"/>
        <v>0</v>
      </c>
    </row>
    <row r="12" spans="1:16" ht="31.5">
      <c r="A12" s="432">
        <v>7</v>
      </c>
      <c r="B12" s="427" t="s">
        <v>705</v>
      </c>
      <c r="C12" s="434" t="s">
        <v>700</v>
      </c>
      <c r="D12" s="434">
        <f>1.58*0.2*0.1</f>
        <v>3.160000000000001E-2</v>
      </c>
      <c r="E12" s="435"/>
      <c r="F12" s="435">
        <f t="shared" si="0"/>
        <v>0</v>
      </c>
    </row>
    <row r="13" spans="1:16" ht="47.25">
      <c r="A13" s="439">
        <v>8</v>
      </c>
      <c r="B13" s="433" t="s">
        <v>706</v>
      </c>
      <c r="C13" s="440" t="s">
        <v>698</v>
      </c>
      <c r="D13" s="440">
        <v>7</v>
      </c>
      <c r="E13" s="441"/>
      <c r="F13" s="441">
        <f t="shared" si="0"/>
        <v>0</v>
      </c>
    </row>
    <row r="14" spans="1:16" ht="17.25">
      <c r="A14" s="432">
        <v>9</v>
      </c>
      <c r="B14" s="433" t="s">
        <v>707</v>
      </c>
      <c r="C14" s="434" t="s">
        <v>698</v>
      </c>
      <c r="D14" s="434">
        <v>7</v>
      </c>
      <c r="E14" s="435"/>
      <c r="F14" s="435">
        <f t="shared" si="0"/>
        <v>0</v>
      </c>
    </row>
    <row r="15" spans="1:16" ht="17.25">
      <c r="A15" s="432">
        <v>10</v>
      </c>
      <c r="B15" s="433" t="s">
        <v>708</v>
      </c>
      <c r="C15" s="434" t="s">
        <v>700</v>
      </c>
      <c r="D15" s="434">
        <v>0.3</v>
      </c>
      <c r="E15" s="435"/>
      <c r="F15" s="435">
        <f t="shared" si="0"/>
        <v>0</v>
      </c>
    </row>
    <row r="16" spans="1:16" ht="15.75">
      <c r="A16" s="432">
        <v>11</v>
      </c>
      <c r="B16" s="433" t="s">
        <v>709</v>
      </c>
      <c r="C16" s="434" t="s">
        <v>710</v>
      </c>
      <c r="D16" s="434">
        <v>4</v>
      </c>
      <c r="E16" s="435"/>
      <c r="F16" s="435">
        <f t="shared" si="0"/>
        <v>0</v>
      </c>
    </row>
    <row r="17" spans="1:6" ht="15.75">
      <c r="A17" s="442"/>
      <c r="B17" s="442" t="s">
        <v>711</v>
      </c>
      <c r="C17" s="443"/>
      <c r="D17" s="443"/>
      <c r="E17" s="444"/>
      <c r="F17" s="431">
        <f t="shared" si="0"/>
        <v>0</v>
      </c>
    </row>
    <row r="18" spans="1:6" ht="15.75">
      <c r="A18" s="445">
        <v>12</v>
      </c>
      <c r="B18" s="446" t="s">
        <v>712</v>
      </c>
      <c r="C18" s="447" t="s">
        <v>710</v>
      </c>
      <c r="D18" s="448">
        <v>2</v>
      </c>
      <c r="E18" s="430"/>
      <c r="F18" s="431">
        <f t="shared" si="0"/>
        <v>0</v>
      </c>
    </row>
    <row r="19" spans="1:6" ht="17.25">
      <c r="A19" s="445">
        <v>13</v>
      </c>
      <c r="B19" s="446" t="s">
        <v>713</v>
      </c>
      <c r="C19" s="447" t="s">
        <v>710</v>
      </c>
      <c r="D19" s="448">
        <v>2</v>
      </c>
      <c r="E19" s="430"/>
      <c r="F19" s="431">
        <f t="shared" si="0"/>
        <v>0</v>
      </c>
    </row>
    <row r="20" spans="1:6" ht="15.75">
      <c r="A20" s="445">
        <v>14</v>
      </c>
      <c r="B20" s="446" t="s">
        <v>714</v>
      </c>
      <c r="C20" s="447" t="s">
        <v>710</v>
      </c>
      <c r="D20" s="448">
        <v>2</v>
      </c>
      <c r="E20" s="430"/>
      <c r="F20" s="431">
        <f t="shared" si="0"/>
        <v>0</v>
      </c>
    </row>
    <row r="21" spans="1:6" ht="15.75">
      <c r="A21" s="445">
        <v>15</v>
      </c>
      <c r="B21" s="446" t="s">
        <v>715</v>
      </c>
      <c r="C21" s="447" t="s">
        <v>710</v>
      </c>
      <c r="D21" s="448">
        <v>1</v>
      </c>
      <c r="E21" s="430"/>
      <c r="F21" s="431">
        <f t="shared" si="0"/>
        <v>0</v>
      </c>
    </row>
    <row r="22" spans="1:6" ht="15.75">
      <c r="A22" s="445">
        <v>16</v>
      </c>
      <c r="B22" s="446" t="s">
        <v>716</v>
      </c>
      <c r="C22" s="447" t="s">
        <v>710</v>
      </c>
      <c r="D22" s="448">
        <v>6</v>
      </c>
      <c r="E22" s="430"/>
      <c r="F22" s="431">
        <f t="shared" si="0"/>
        <v>0</v>
      </c>
    </row>
    <row r="23" spans="1:6" ht="15.75">
      <c r="A23" s="445">
        <v>17</v>
      </c>
      <c r="B23" s="446" t="s">
        <v>717</v>
      </c>
      <c r="C23" s="447" t="s">
        <v>710</v>
      </c>
      <c r="D23" s="448">
        <v>6</v>
      </c>
      <c r="E23" s="430"/>
      <c r="F23" s="431">
        <f t="shared" si="0"/>
        <v>0</v>
      </c>
    </row>
    <row r="24" spans="1:6" ht="31.5">
      <c r="A24" s="445">
        <v>18</v>
      </c>
      <c r="B24" s="446" t="s">
        <v>718</v>
      </c>
      <c r="C24" s="447" t="s">
        <v>710</v>
      </c>
      <c r="D24" s="448">
        <v>6</v>
      </c>
      <c r="E24" s="430"/>
      <c r="F24" s="431">
        <f t="shared" si="0"/>
        <v>0</v>
      </c>
    </row>
    <row r="25" spans="1:6" ht="15.75">
      <c r="A25" s="445">
        <v>19</v>
      </c>
      <c r="B25" s="446" t="s">
        <v>719</v>
      </c>
      <c r="C25" s="447" t="s">
        <v>710</v>
      </c>
      <c r="D25" s="448">
        <v>6</v>
      </c>
      <c r="E25" s="430"/>
      <c r="F25" s="431">
        <f t="shared" si="0"/>
        <v>0</v>
      </c>
    </row>
    <row r="26" spans="1:6" s="454" customFormat="1" ht="45.75">
      <c r="A26" s="449">
        <v>20</v>
      </c>
      <c r="B26" s="439" t="s">
        <v>720</v>
      </c>
      <c r="C26" s="450" t="s">
        <v>38</v>
      </c>
      <c r="D26" s="451">
        <v>1</v>
      </c>
      <c r="E26" s="452"/>
      <c r="F26" s="453">
        <f t="shared" si="0"/>
        <v>0</v>
      </c>
    </row>
    <row r="27" spans="1:6" s="454" customFormat="1" ht="30">
      <c r="A27" s="455">
        <v>21</v>
      </c>
      <c r="B27" s="456" t="s">
        <v>721</v>
      </c>
      <c r="C27" s="457" t="s">
        <v>38</v>
      </c>
      <c r="D27" s="451">
        <v>1</v>
      </c>
      <c r="E27" s="452"/>
      <c r="F27" s="453">
        <f t="shared" si="0"/>
        <v>0</v>
      </c>
    </row>
    <row r="28" spans="1:6" s="454" customFormat="1" ht="15.75">
      <c r="A28" s="458"/>
      <c r="B28" s="458" t="s">
        <v>722</v>
      </c>
      <c r="C28" s="459"/>
      <c r="D28" s="459"/>
      <c r="E28" s="460"/>
      <c r="F28" s="460">
        <f>SUM(F7:F27)</f>
        <v>0</v>
      </c>
    </row>
    <row r="29" spans="1:6" ht="15.75">
      <c r="A29" s="461"/>
      <c r="B29" s="461" t="s">
        <v>723</v>
      </c>
      <c r="C29" s="462"/>
      <c r="D29" s="462">
        <v>2</v>
      </c>
      <c r="E29" s="463"/>
      <c r="F29" s="463">
        <f>F28*D29</f>
        <v>0</v>
      </c>
    </row>
    <row r="30" spans="1:6" ht="15.75">
      <c r="A30" s="464"/>
      <c r="B30" s="465" t="s">
        <v>724</v>
      </c>
      <c r="C30" s="466"/>
      <c r="D30" s="466"/>
      <c r="E30" s="467"/>
      <c r="F30" s="468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D12" sqref="D12"/>
    </sheetView>
  </sheetViews>
  <sheetFormatPr defaultColWidth="9.140625" defaultRowHeight="15"/>
  <cols>
    <col min="1" max="1" width="9.140625" style="265"/>
    <col min="2" max="2" width="31.7109375" style="326" customWidth="1"/>
    <col min="3" max="3" width="17.7109375" style="326" customWidth="1"/>
    <col min="4" max="4" width="17" style="326" customWidth="1"/>
    <col min="5" max="5" width="17.42578125" style="326" customWidth="1"/>
    <col min="6" max="6" width="9.140625" style="265"/>
    <col min="7" max="7" width="10.85546875" style="265" customWidth="1"/>
    <col min="8" max="8" width="12.7109375" style="325" customWidth="1"/>
    <col min="9" max="9" width="15.28515625" style="325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49" t="s">
        <v>0</v>
      </c>
      <c r="B1" s="352" t="s">
        <v>1</v>
      </c>
      <c r="C1" s="353"/>
      <c r="D1" s="353"/>
      <c r="E1" s="354"/>
      <c r="F1" s="349" t="s">
        <v>2</v>
      </c>
      <c r="G1" s="389" t="s">
        <v>490</v>
      </c>
      <c r="H1" s="395" t="s">
        <v>491</v>
      </c>
      <c r="I1" s="395" t="s">
        <v>492</v>
      </c>
      <c r="M1" s="318"/>
      <c r="N1" s="319"/>
      <c r="O1" s="319"/>
      <c r="P1" s="319"/>
      <c r="Q1" s="319"/>
      <c r="R1" s="319"/>
      <c r="S1" s="319"/>
    </row>
    <row r="2" spans="1:19" ht="15.75">
      <c r="A2" s="350"/>
      <c r="B2" s="355"/>
      <c r="C2" s="320"/>
      <c r="D2" s="320"/>
      <c r="E2" s="356"/>
      <c r="F2" s="350"/>
      <c r="G2" s="350"/>
      <c r="H2" s="396"/>
      <c r="I2" s="400"/>
      <c r="J2" s="318"/>
      <c r="K2" s="318"/>
      <c r="L2" s="318"/>
      <c r="M2" s="318"/>
      <c r="N2" s="319"/>
      <c r="O2" s="319"/>
      <c r="P2" s="319"/>
      <c r="Q2" s="319"/>
      <c r="R2" s="319"/>
      <c r="S2" s="319"/>
    </row>
    <row r="3" spans="1:19" ht="15" customHeight="1">
      <c r="A3" s="230"/>
      <c r="B3" s="144" t="s">
        <v>757</v>
      </c>
      <c r="C3" s="320"/>
      <c r="D3" s="320"/>
      <c r="E3" s="356"/>
      <c r="F3" s="230"/>
      <c r="G3" s="230"/>
      <c r="H3" s="397"/>
      <c r="I3" s="401"/>
      <c r="J3" s="231"/>
      <c r="K3" s="231"/>
      <c r="L3" s="231"/>
      <c r="M3" s="231"/>
      <c r="N3" s="319"/>
      <c r="O3" s="319"/>
      <c r="P3" s="319"/>
      <c r="Q3" s="319"/>
      <c r="R3" s="319"/>
      <c r="S3" s="319"/>
    </row>
    <row r="4" spans="1:19" ht="15" customHeight="1">
      <c r="A4" s="230"/>
      <c r="B4" s="144" t="s">
        <v>758</v>
      </c>
      <c r="C4" s="320"/>
      <c r="D4" s="320"/>
      <c r="E4" s="356"/>
      <c r="F4" s="230"/>
      <c r="G4" s="230"/>
      <c r="H4" s="397"/>
      <c r="I4" s="401"/>
      <c r="J4" s="231"/>
      <c r="K4" s="231"/>
      <c r="L4" s="231"/>
      <c r="M4" s="231"/>
      <c r="N4" s="319"/>
      <c r="O4" s="319"/>
      <c r="P4" s="319"/>
      <c r="Q4" s="319"/>
      <c r="R4" s="319"/>
      <c r="S4" s="319"/>
    </row>
    <row r="5" spans="1:19" ht="15" customHeight="1">
      <c r="A5" s="230"/>
      <c r="B5" s="144"/>
      <c r="C5" s="320"/>
      <c r="D5" s="320"/>
      <c r="E5" s="356"/>
      <c r="F5" s="230"/>
      <c r="G5" s="230"/>
      <c r="H5" s="397"/>
      <c r="I5" s="401"/>
      <c r="J5" s="231"/>
      <c r="K5" s="231"/>
      <c r="L5" s="231"/>
      <c r="M5" s="231"/>
      <c r="N5" s="319"/>
      <c r="O5" s="319"/>
      <c r="P5" s="319"/>
      <c r="Q5" s="319"/>
      <c r="R5" s="319"/>
      <c r="S5" s="319"/>
    </row>
    <row r="6" spans="1:19" ht="15" customHeight="1">
      <c r="A6" s="230"/>
      <c r="B6" s="144" t="s">
        <v>686</v>
      </c>
      <c r="C6" s="323"/>
      <c r="D6" s="323"/>
      <c r="E6" s="357"/>
      <c r="F6" s="230"/>
      <c r="G6" s="230"/>
      <c r="H6" s="397"/>
      <c r="I6" s="401"/>
      <c r="J6" s="231"/>
      <c r="K6" s="231"/>
      <c r="L6" s="231"/>
      <c r="M6" s="231"/>
      <c r="N6" s="319"/>
      <c r="O6" s="319"/>
      <c r="P6" s="319"/>
      <c r="Q6" s="319"/>
      <c r="R6" s="319"/>
      <c r="S6" s="319"/>
    </row>
    <row r="7" spans="1:19" ht="15" customHeight="1">
      <c r="A7" s="230"/>
      <c r="B7" s="358"/>
      <c r="C7" s="323"/>
      <c r="D7" s="323"/>
      <c r="E7" s="357"/>
      <c r="F7" s="230"/>
      <c r="G7" s="230"/>
      <c r="H7" s="397"/>
      <c r="I7" s="401"/>
      <c r="J7" s="231"/>
      <c r="K7" s="231"/>
      <c r="L7" s="231"/>
      <c r="M7" s="231"/>
      <c r="N7" s="319"/>
      <c r="O7" s="319"/>
      <c r="P7" s="319"/>
      <c r="Q7" s="319"/>
      <c r="R7" s="319"/>
      <c r="S7" s="319"/>
    </row>
    <row r="8" spans="1:19" ht="15" customHeight="1">
      <c r="A8" s="230"/>
      <c r="B8" s="144" t="s">
        <v>576</v>
      </c>
      <c r="C8" s="323"/>
      <c r="D8" s="323"/>
      <c r="E8" s="357"/>
      <c r="F8" s="230"/>
      <c r="G8" s="230"/>
      <c r="H8" s="397"/>
      <c r="I8" s="401"/>
      <c r="J8" s="231"/>
      <c r="K8" s="231"/>
      <c r="L8" s="231"/>
      <c r="M8" s="231"/>
      <c r="N8" s="319"/>
      <c r="O8" s="319"/>
      <c r="P8" s="319"/>
      <c r="Q8" s="319"/>
      <c r="R8" s="319"/>
      <c r="S8" s="319"/>
    </row>
    <row r="9" spans="1:19" ht="15" customHeight="1">
      <c r="A9" s="350"/>
      <c r="B9" s="355"/>
      <c r="C9" s="320"/>
      <c r="D9" s="320"/>
      <c r="E9" s="356"/>
      <c r="F9" s="350"/>
      <c r="G9" s="350"/>
      <c r="H9" s="396"/>
      <c r="I9" s="400"/>
      <c r="J9" s="318"/>
      <c r="K9" s="318"/>
      <c r="L9" s="318"/>
      <c r="M9" s="318"/>
      <c r="N9" s="319"/>
      <c r="O9" s="319"/>
      <c r="P9" s="319"/>
      <c r="Q9" s="319"/>
      <c r="R9" s="319"/>
      <c r="S9" s="319"/>
    </row>
    <row r="10" spans="1:19" ht="15" customHeight="1">
      <c r="A10" s="217"/>
      <c r="B10" s="59" t="s">
        <v>577</v>
      </c>
      <c r="C10" s="324"/>
      <c r="D10" s="324"/>
      <c r="E10" s="359"/>
      <c r="F10" s="217"/>
      <c r="G10" s="217"/>
      <c r="H10" s="218"/>
      <c r="I10" s="218"/>
      <c r="J10" s="318"/>
      <c r="K10" s="318"/>
      <c r="L10" s="318"/>
      <c r="M10" s="318"/>
      <c r="N10" s="319"/>
      <c r="O10" s="319"/>
      <c r="P10" s="319"/>
      <c r="Q10" s="319"/>
      <c r="R10" s="319"/>
      <c r="S10" s="319"/>
    </row>
    <row r="11" spans="1:19" ht="15" customHeight="1">
      <c r="A11" s="217"/>
      <c r="B11" s="59" t="s">
        <v>643</v>
      </c>
      <c r="C11" s="324"/>
      <c r="D11" s="324"/>
      <c r="E11" s="359"/>
      <c r="F11" s="217"/>
      <c r="G11" s="217"/>
      <c r="H11" s="218"/>
      <c r="I11" s="218"/>
      <c r="J11" s="318"/>
      <c r="K11" s="318"/>
      <c r="L11" s="318"/>
      <c r="M11" s="318"/>
      <c r="N11" s="319"/>
      <c r="O11" s="319"/>
      <c r="P11" s="319"/>
      <c r="Q11" s="319"/>
      <c r="R11" s="319"/>
      <c r="S11" s="319"/>
    </row>
    <row r="12" spans="1:19" ht="15" customHeight="1">
      <c r="A12" s="217"/>
      <c r="B12" s="59" t="s">
        <v>578</v>
      </c>
      <c r="C12" s="324"/>
      <c r="D12" s="324"/>
      <c r="E12" s="359"/>
      <c r="F12" s="217"/>
      <c r="G12" s="217"/>
      <c r="H12" s="218"/>
      <c r="I12" s="218"/>
      <c r="J12" s="318"/>
      <c r="K12" s="318"/>
      <c r="L12" s="318"/>
      <c r="M12" s="318"/>
      <c r="N12" s="319"/>
      <c r="O12" s="319"/>
      <c r="P12" s="319"/>
      <c r="Q12" s="319"/>
      <c r="R12" s="319"/>
      <c r="S12" s="319"/>
    </row>
    <row r="13" spans="1:19" ht="15" customHeight="1">
      <c r="A13" s="217"/>
      <c r="B13" s="59" t="s">
        <v>579</v>
      </c>
      <c r="C13" s="324"/>
      <c r="D13" s="324"/>
      <c r="E13" s="359"/>
      <c r="F13" s="217"/>
      <c r="G13" s="217"/>
      <c r="H13" s="218"/>
      <c r="I13" s="218"/>
      <c r="J13" s="318"/>
      <c r="K13" s="318"/>
      <c r="L13" s="318"/>
      <c r="M13" s="318"/>
      <c r="N13" s="319"/>
      <c r="O13" s="319"/>
      <c r="P13" s="319"/>
      <c r="Q13" s="319"/>
      <c r="R13" s="319"/>
      <c r="S13" s="319"/>
    </row>
    <row r="14" spans="1:19" ht="15" customHeight="1">
      <c r="A14" s="217"/>
      <c r="B14" s="59" t="s">
        <v>601</v>
      </c>
      <c r="E14" s="360"/>
      <c r="F14" s="217"/>
      <c r="G14" s="217"/>
      <c r="H14" s="218"/>
      <c r="I14" s="218"/>
      <c r="J14" s="318"/>
      <c r="K14" s="318"/>
      <c r="L14" s="318"/>
      <c r="M14" s="318"/>
      <c r="N14" s="319"/>
      <c r="O14" s="319"/>
      <c r="P14" s="319"/>
      <c r="Q14" s="319"/>
      <c r="R14" s="319"/>
      <c r="S14" s="319"/>
    </row>
    <row r="15" spans="1:19" ht="15" customHeight="1">
      <c r="A15" s="217"/>
      <c r="B15" s="361"/>
      <c r="E15" s="360"/>
      <c r="F15" s="217"/>
      <c r="G15" s="217"/>
      <c r="H15" s="218"/>
      <c r="I15" s="218"/>
      <c r="J15" s="318"/>
      <c r="K15" s="318"/>
      <c r="L15" s="318"/>
      <c r="M15" s="318"/>
      <c r="N15" s="319"/>
      <c r="O15" s="319"/>
      <c r="P15" s="319"/>
      <c r="Q15" s="319"/>
      <c r="R15" s="319"/>
      <c r="S15" s="319"/>
    </row>
    <row r="16" spans="1:19" ht="15" customHeight="1">
      <c r="A16" s="11" t="s">
        <v>18</v>
      </c>
      <c r="B16" s="267" t="s">
        <v>580</v>
      </c>
      <c r="C16" s="327"/>
      <c r="D16" s="327"/>
      <c r="E16" s="362"/>
      <c r="F16" s="230"/>
      <c r="G16" s="230"/>
      <c r="H16" s="397"/>
      <c r="I16" s="401"/>
      <c r="J16" s="231"/>
      <c r="K16" s="231"/>
      <c r="L16" s="231"/>
      <c r="M16" s="231"/>
      <c r="N16" s="319"/>
      <c r="O16" s="319"/>
      <c r="P16" s="319"/>
      <c r="Q16" s="319"/>
      <c r="R16" s="319"/>
      <c r="S16" s="319"/>
    </row>
    <row r="17" spans="1:19" ht="15" customHeight="1">
      <c r="A17" s="230"/>
      <c r="B17" s="267" t="s">
        <v>581</v>
      </c>
      <c r="C17" s="327"/>
      <c r="D17" s="327"/>
      <c r="E17" s="362"/>
      <c r="F17" s="230"/>
      <c r="G17" s="230"/>
      <c r="H17" s="397"/>
      <c r="I17" s="401"/>
      <c r="J17" s="231"/>
      <c r="K17" s="231"/>
      <c r="L17" s="231"/>
      <c r="M17" s="231"/>
      <c r="N17" s="319"/>
      <c r="O17" s="319"/>
      <c r="P17" s="319"/>
      <c r="Q17" s="319"/>
      <c r="R17" s="319"/>
      <c r="S17" s="319"/>
    </row>
    <row r="18" spans="1:19" ht="15" customHeight="1">
      <c r="A18" s="230"/>
      <c r="B18" s="267" t="s">
        <v>582</v>
      </c>
      <c r="C18" s="327"/>
      <c r="D18" s="327"/>
      <c r="E18" s="362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19"/>
      <c r="O18" s="319"/>
      <c r="P18" s="319"/>
      <c r="Q18" s="319"/>
      <c r="R18" s="319"/>
      <c r="S18" s="319"/>
    </row>
    <row r="19" spans="1:19" ht="15" customHeight="1">
      <c r="A19" s="230"/>
      <c r="B19" s="363"/>
      <c r="C19" s="323"/>
      <c r="D19" s="323"/>
      <c r="E19" s="357"/>
      <c r="F19" s="230"/>
      <c r="G19" s="230"/>
      <c r="H19" s="14"/>
      <c r="I19" s="401"/>
      <c r="J19" s="231"/>
      <c r="K19" s="231"/>
      <c r="L19" s="231"/>
      <c r="M19" s="231"/>
      <c r="N19" s="319"/>
      <c r="O19" s="319"/>
      <c r="P19" s="319"/>
      <c r="Q19" s="319"/>
      <c r="R19" s="319"/>
      <c r="S19" s="319"/>
    </row>
    <row r="20" spans="1:19" ht="15" customHeight="1">
      <c r="A20" s="230"/>
      <c r="B20" s="144" t="s">
        <v>583</v>
      </c>
      <c r="C20" s="328"/>
      <c r="D20" s="328"/>
      <c r="E20" s="364"/>
      <c r="F20" s="230"/>
      <c r="G20" s="230"/>
      <c r="H20" s="14"/>
      <c r="I20" s="401"/>
      <c r="J20" s="231"/>
      <c r="K20" s="231"/>
      <c r="L20" s="231"/>
      <c r="M20" s="231"/>
      <c r="N20" s="319"/>
      <c r="O20" s="319"/>
      <c r="P20" s="319"/>
      <c r="Q20" s="319"/>
      <c r="R20" s="319"/>
      <c r="S20" s="319"/>
    </row>
    <row r="21" spans="1:19" s="331" customFormat="1" ht="15" customHeight="1">
      <c r="A21" s="219"/>
      <c r="B21" s="144" t="s">
        <v>584</v>
      </c>
      <c r="C21" s="329"/>
      <c r="D21" s="329"/>
      <c r="E21" s="365"/>
      <c r="F21" s="219"/>
      <c r="G21" s="219"/>
      <c r="H21" s="14"/>
      <c r="I21" s="221"/>
      <c r="J21" s="227"/>
      <c r="K21" s="227"/>
      <c r="L21" s="227"/>
      <c r="M21" s="227"/>
      <c r="N21" s="330"/>
      <c r="O21" s="330"/>
      <c r="P21" s="330"/>
      <c r="Q21" s="330"/>
      <c r="R21" s="330"/>
      <c r="S21" s="330"/>
    </row>
    <row r="22" spans="1:19" s="331" customFormat="1" ht="15" customHeight="1">
      <c r="A22" s="219"/>
      <c r="B22" s="366"/>
      <c r="C22" s="329"/>
      <c r="D22" s="329"/>
      <c r="E22" s="365"/>
      <c r="F22" s="219"/>
      <c r="G22" s="219"/>
      <c r="H22" s="14"/>
      <c r="I22" s="221"/>
      <c r="J22" s="227"/>
      <c r="K22" s="227"/>
      <c r="L22" s="227"/>
      <c r="M22" s="227"/>
      <c r="N22" s="330"/>
      <c r="O22" s="330"/>
      <c r="P22" s="330"/>
      <c r="Q22" s="330"/>
      <c r="R22" s="330"/>
      <c r="S22" s="330"/>
    </row>
    <row r="23" spans="1:19" s="331" customFormat="1" ht="15" customHeight="1">
      <c r="A23" s="11" t="s">
        <v>3</v>
      </c>
      <c r="B23" s="267" t="s">
        <v>585</v>
      </c>
      <c r="C23" s="332"/>
      <c r="D23" s="332"/>
      <c r="E23" s="367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0"/>
      <c r="O23" s="330"/>
      <c r="P23" s="330"/>
      <c r="Q23" s="330"/>
      <c r="R23" s="330"/>
      <c r="S23" s="330"/>
    </row>
    <row r="24" spans="1:19" s="331" customFormat="1" ht="15" customHeight="1">
      <c r="A24" s="11"/>
      <c r="B24" s="267"/>
      <c r="C24" s="333"/>
      <c r="D24" s="333"/>
      <c r="E24" s="368"/>
      <c r="F24" s="11"/>
      <c r="G24" s="14"/>
      <c r="H24" s="14"/>
      <c r="I24" s="221"/>
      <c r="J24" s="227"/>
      <c r="K24" s="227"/>
      <c r="L24" s="227"/>
      <c r="M24" s="227"/>
      <c r="N24" s="330"/>
      <c r="O24" s="330"/>
      <c r="P24" s="330"/>
      <c r="Q24" s="330"/>
      <c r="R24" s="330"/>
      <c r="S24" s="330"/>
    </row>
    <row r="25" spans="1:19" s="331" customFormat="1" ht="15" customHeight="1">
      <c r="A25" s="11" t="s">
        <v>6</v>
      </c>
      <c r="B25" s="267" t="s">
        <v>586</v>
      </c>
      <c r="C25" s="332"/>
      <c r="D25" s="332"/>
      <c r="E25" s="367"/>
      <c r="F25" s="11"/>
      <c r="G25" s="14"/>
      <c r="H25" s="14"/>
      <c r="I25" s="221"/>
      <c r="J25" s="227"/>
      <c r="K25" s="227"/>
      <c r="L25" s="227"/>
      <c r="M25" s="227"/>
      <c r="N25" s="330"/>
      <c r="O25" s="330"/>
      <c r="P25" s="330"/>
      <c r="Q25" s="330"/>
      <c r="R25" s="330"/>
      <c r="S25" s="330"/>
    </row>
    <row r="26" spans="1:19" s="331" customFormat="1" ht="15" customHeight="1">
      <c r="A26" s="11"/>
      <c r="B26" s="267" t="s">
        <v>587</v>
      </c>
      <c r="C26" s="332"/>
      <c r="D26" s="332"/>
      <c r="E26" s="367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0"/>
      <c r="O26" s="330"/>
      <c r="P26" s="330"/>
      <c r="Q26" s="330"/>
      <c r="R26" s="330"/>
      <c r="S26" s="330"/>
    </row>
    <row r="27" spans="1:19" s="331" customFormat="1" ht="15" customHeight="1">
      <c r="A27" s="11"/>
      <c r="B27" s="267"/>
      <c r="C27" s="332"/>
      <c r="D27" s="332"/>
      <c r="E27" s="367"/>
      <c r="F27" s="11"/>
      <c r="G27" s="14"/>
      <c r="H27" s="14"/>
      <c r="I27" s="154"/>
      <c r="J27" s="227"/>
      <c r="K27" s="227"/>
      <c r="L27" s="227"/>
      <c r="M27" s="227"/>
      <c r="N27" s="330"/>
      <c r="O27" s="330"/>
      <c r="P27" s="330"/>
      <c r="Q27" s="330"/>
      <c r="R27" s="330"/>
      <c r="S27" s="330"/>
    </row>
    <row r="28" spans="1:19" s="331" customFormat="1" ht="15" customHeight="1">
      <c r="A28" s="11" t="s">
        <v>7</v>
      </c>
      <c r="B28" s="267" t="s">
        <v>588</v>
      </c>
      <c r="C28" s="332"/>
      <c r="D28" s="332"/>
      <c r="E28" s="367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0"/>
      <c r="O28" s="330"/>
      <c r="P28" s="330"/>
      <c r="Q28" s="330"/>
      <c r="R28" s="330"/>
      <c r="S28" s="330"/>
    </row>
    <row r="29" spans="1:19" s="331" customFormat="1" ht="15" customHeight="1">
      <c r="A29" s="11"/>
      <c r="B29" s="267"/>
      <c r="C29" s="333"/>
      <c r="D29" s="333"/>
      <c r="E29" s="368"/>
      <c r="F29" s="11"/>
      <c r="G29" s="14"/>
      <c r="H29" s="14"/>
      <c r="I29" s="154"/>
      <c r="J29" s="227"/>
      <c r="K29" s="227"/>
      <c r="L29" s="227"/>
      <c r="M29" s="227"/>
      <c r="N29" s="330"/>
      <c r="O29" s="330"/>
      <c r="P29" s="330"/>
      <c r="Q29" s="330"/>
      <c r="R29" s="330"/>
      <c r="S29" s="330"/>
    </row>
    <row r="30" spans="1:19" s="331" customFormat="1" ht="15" customHeight="1">
      <c r="A30" s="11" t="s">
        <v>8</v>
      </c>
      <c r="B30" s="267" t="s">
        <v>590</v>
      </c>
      <c r="C30" s="332"/>
      <c r="D30" s="332"/>
      <c r="E30" s="367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0"/>
      <c r="O30" s="330"/>
      <c r="P30" s="330"/>
      <c r="Q30" s="330"/>
      <c r="R30" s="330"/>
      <c r="S30" s="330"/>
    </row>
    <row r="31" spans="1:19" s="331" customFormat="1" ht="15" customHeight="1">
      <c r="A31" s="11"/>
      <c r="B31" s="267"/>
      <c r="C31" s="333"/>
      <c r="D31" s="333"/>
      <c r="E31" s="368"/>
      <c r="F31" s="11"/>
      <c r="G31" s="14"/>
      <c r="H31" s="14"/>
      <c r="I31" s="154"/>
      <c r="J31" s="227"/>
      <c r="K31" s="227"/>
      <c r="L31" s="227"/>
      <c r="M31" s="227"/>
      <c r="N31" s="330"/>
      <c r="O31" s="330"/>
      <c r="P31" s="330"/>
      <c r="Q31" s="330"/>
      <c r="R31" s="330"/>
      <c r="S31" s="330"/>
    </row>
    <row r="32" spans="1:19" s="331" customFormat="1" ht="15" customHeight="1">
      <c r="A32" s="11" t="s">
        <v>10</v>
      </c>
      <c r="B32" s="267" t="s">
        <v>591</v>
      </c>
      <c r="C32" s="332"/>
      <c r="D32" s="332"/>
      <c r="E32" s="367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0"/>
      <c r="O32" s="330"/>
      <c r="P32" s="330"/>
      <c r="Q32" s="330"/>
      <c r="R32" s="330"/>
      <c r="S32" s="330"/>
    </row>
    <row r="33" spans="1:19" s="331" customFormat="1" ht="15" customHeight="1">
      <c r="A33" s="11"/>
      <c r="B33" s="267"/>
      <c r="C33" s="333"/>
      <c r="D33" s="333"/>
      <c r="E33" s="368"/>
      <c r="F33" s="11"/>
      <c r="G33" s="14"/>
      <c r="H33" s="14"/>
      <c r="I33" s="154"/>
      <c r="J33" s="227"/>
      <c r="K33" s="227"/>
      <c r="L33" s="227"/>
      <c r="M33" s="227"/>
      <c r="N33" s="330"/>
      <c r="O33" s="330"/>
      <c r="P33" s="330"/>
      <c r="Q33" s="330"/>
      <c r="R33" s="330"/>
      <c r="S33" s="330"/>
    </row>
    <row r="34" spans="1:19" s="331" customFormat="1" ht="15" customHeight="1">
      <c r="A34" s="11" t="s">
        <v>19</v>
      </c>
      <c r="B34" s="267" t="s">
        <v>592</v>
      </c>
      <c r="C34" s="332"/>
      <c r="D34" s="332"/>
      <c r="E34" s="367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0"/>
      <c r="O34" s="330"/>
      <c r="P34" s="330"/>
      <c r="Q34" s="330"/>
      <c r="R34" s="330"/>
      <c r="S34" s="330"/>
    </row>
    <row r="35" spans="1:19" s="331" customFormat="1" ht="15" customHeight="1">
      <c r="A35" s="11"/>
      <c r="B35" s="268"/>
      <c r="C35" s="333"/>
      <c r="D35" s="333"/>
      <c r="E35" s="368"/>
      <c r="F35" s="219"/>
      <c r="G35" s="219"/>
      <c r="H35" s="14"/>
      <c r="I35" s="221"/>
      <c r="J35" s="227"/>
      <c r="K35" s="227"/>
      <c r="L35" s="227"/>
      <c r="M35" s="227"/>
      <c r="N35" s="330"/>
      <c r="O35" s="330"/>
      <c r="P35" s="330"/>
      <c r="Q35" s="330"/>
      <c r="R35" s="330"/>
      <c r="S35" s="330"/>
    </row>
    <row r="36" spans="1:19" s="331" customFormat="1" ht="15" customHeight="1">
      <c r="A36" s="11"/>
      <c r="B36" s="59" t="s">
        <v>593</v>
      </c>
      <c r="C36" s="333"/>
      <c r="D36" s="333"/>
      <c r="E36" s="368"/>
      <c r="F36" s="219"/>
      <c r="G36" s="219"/>
      <c r="H36" s="14"/>
      <c r="I36" s="221"/>
      <c r="J36" s="227"/>
      <c r="K36" s="227"/>
      <c r="L36" s="227"/>
      <c r="M36" s="227"/>
      <c r="N36" s="330"/>
      <c r="O36" s="330"/>
      <c r="P36" s="330"/>
      <c r="Q36" s="330"/>
      <c r="R36" s="330"/>
      <c r="S36" s="330"/>
    </row>
    <row r="37" spans="1:19" s="331" customFormat="1" ht="15" customHeight="1">
      <c r="A37" s="11"/>
      <c r="B37" s="268"/>
      <c r="C37" s="333"/>
      <c r="D37" s="333"/>
      <c r="E37" s="368"/>
      <c r="F37" s="219"/>
      <c r="G37" s="219"/>
      <c r="H37" s="14"/>
      <c r="I37" s="221"/>
      <c r="J37" s="227"/>
      <c r="K37" s="227"/>
      <c r="L37" s="227"/>
      <c r="M37" s="227"/>
      <c r="N37" s="330"/>
      <c r="O37" s="330"/>
      <c r="P37" s="330"/>
      <c r="Q37" s="330"/>
      <c r="R37" s="330"/>
      <c r="S37" s="330"/>
    </row>
    <row r="38" spans="1:19" s="331" customFormat="1" ht="15" customHeight="1">
      <c r="A38" s="11" t="s">
        <v>9</v>
      </c>
      <c r="B38" s="267" t="s">
        <v>692</v>
      </c>
      <c r="C38" s="334"/>
      <c r="D38" s="334"/>
      <c r="E38" s="369"/>
      <c r="F38" s="219"/>
      <c r="G38" s="219"/>
      <c r="H38" s="14"/>
      <c r="I38" s="221"/>
      <c r="J38" s="227"/>
      <c r="K38" s="227"/>
      <c r="L38" s="227"/>
      <c r="M38" s="227"/>
      <c r="N38" s="330"/>
      <c r="O38" s="330"/>
      <c r="P38" s="330"/>
      <c r="Q38" s="330"/>
      <c r="R38" s="330"/>
      <c r="S38" s="330"/>
    </row>
    <row r="39" spans="1:19" s="331" customFormat="1" ht="15" customHeight="1">
      <c r="A39" s="11"/>
      <c r="B39" s="267" t="s">
        <v>690</v>
      </c>
      <c r="C39" s="334"/>
      <c r="D39" s="334"/>
      <c r="E39" s="369"/>
      <c r="F39" s="219"/>
      <c r="G39" s="219"/>
      <c r="H39" s="14"/>
      <c r="I39" s="221"/>
      <c r="J39" s="227"/>
      <c r="K39" s="227"/>
      <c r="L39" s="227"/>
      <c r="M39" s="227"/>
      <c r="N39" s="330"/>
      <c r="O39" s="330"/>
      <c r="P39" s="330"/>
      <c r="Q39" s="330"/>
      <c r="R39" s="330"/>
      <c r="S39" s="330"/>
    </row>
    <row r="40" spans="1:19" s="331" customFormat="1" ht="15" customHeight="1">
      <c r="A40" s="219"/>
      <c r="B40" s="267" t="s">
        <v>691</v>
      </c>
      <c r="C40" s="334"/>
      <c r="D40" s="334"/>
      <c r="E40" s="369"/>
      <c r="F40" s="219"/>
      <c r="G40" s="219"/>
      <c r="H40" s="14"/>
      <c r="I40" s="221"/>
      <c r="J40" s="227"/>
      <c r="K40" s="227"/>
      <c r="L40" s="227"/>
      <c r="M40" s="227"/>
      <c r="N40" s="330"/>
      <c r="O40" s="330"/>
      <c r="P40" s="330"/>
      <c r="Q40" s="330"/>
      <c r="R40" s="330"/>
      <c r="S40" s="330"/>
    </row>
    <row r="41" spans="1:19" s="331" customFormat="1" ht="15" customHeight="1">
      <c r="A41" s="219"/>
      <c r="B41" s="267" t="s">
        <v>594</v>
      </c>
      <c r="C41" s="334"/>
      <c r="D41" s="334"/>
      <c r="E41" s="369"/>
      <c r="F41" s="219"/>
      <c r="G41" s="219"/>
      <c r="H41" s="14"/>
      <c r="I41" s="221"/>
      <c r="J41" s="227"/>
      <c r="K41" s="227"/>
      <c r="L41" s="227"/>
      <c r="M41" s="227"/>
      <c r="N41" s="330"/>
      <c r="O41" s="330"/>
      <c r="P41" s="330"/>
      <c r="Q41" s="330"/>
      <c r="R41" s="330"/>
      <c r="S41" s="330"/>
    </row>
    <row r="42" spans="1:19" s="331" customFormat="1" ht="15" customHeight="1">
      <c r="A42" s="219"/>
      <c r="B42" s="267" t="s">
        <v>638</v>
      </c>
      <c r="C42" s="334"/>
      <c r="D42" s="334"/>
      <c r="E42" s="369"/>
      <c r="F42" s="219"/>
      <c r="G42" s="219"/>
      <c r="H42" s="14"/>
      <c r="I42" s="221"/>
      <c r="J42" s="227"/>
      <c r="K42" s="227"/>
      <c r="L42" s="227"/>
      <c r="M42" s="227"/>
      <c r="N42" s="330"/>
      <c r="O42" s="330"/>
      <c r="P42" s="330"/>
      <c r="Q42" s="330"/>
      <c r="R42" s="330"/>
      <c r="S42" s="330"/>
    </row>
    <row r="43" spans="1:19" s="331" customFormat="1" ht="15" customHeight="1">
      <c r="A43" s="219"/>
      <c r="B43" s="267" t="s">
        <v>595</v>
      </c>
      <c r="C43" s="334"/>
      <c r="D43" s="334"/>
      <c r="E43" s="369"/>
      <c r="F43" s="219"/>
      <c r="G43" s="219"/>
      <c r="H43" s="14"/>
      <c r="I43" s="221"/>
      <c r="J43" s="227"/>
      <c r="K43" s="227"/>
      <c r="L43" s="227"/>
      <c r="M43" s="227"/>
      <c r="N43" s="330"/>
      <c r="O43" s="330"/>
      <c r="P43" s="330"/>
      <c r="Q43" s="330"/>
      <c r="R43" s="330"/>
      <c r="S43" s="330"/>
    </row>
    <row r="44" spans="1:19" s="331" customFormat="1" ht="15" customHeight="1">
      <c r="A44" s="219"/>
      <c r="B44" s="267" t="s">
        <v>596</v>
      </c>
      <c r="C44" s="334"/>
      <c r="D44" s="334"/>
      <c r="E44" s="369"/>
      <c r="F44" s="219"/>
      <c r="G44" s="219"/>
      <c r="H44" s="14"/>
      <c r="I44" s="221"/>
      <c r="J44" s="227"/>
      <c r="K44" s="227"/>
      <c r="L44" s="227"/>
      <c r="M44" s="227"/>
      <c r="N44" s="330"/>
      <c r="O44" s="330"/>
      <c r="P44" s="330"/>
      <c r="Q44" s="330"/>
      <c r="R44" s="330"/>
      <c r="S44" s="330"/>
    </row>
    <row r="45" spans="1:19" s="331" customFormat="1" ht="15" customHeight="1">
      <c r="A45" s="219"/>
      <c r="B45" s="267" t="s">
        <v>597</v>
      </c>
      <c r="C45" s="334"/>
      <c r="D45" s="334"/>
      <c r="E45" s="369"/>
      <c r="F45" s="219"/>
      <c r="G45" s="219"/>
      <c r="H45" s="14"/>
      <c r="I45" s="221"/>
      <c r="J45" s="227"/>
      <c r="K45" s="227"/>
      <c r="L45" s="227"/>
      <c r="M45" s="227"/>
      <c r="N45" s="330"/>
      <c r="O45" s="330"/>
      <c r="P45" s="330"/>
      <c r="Q45" s="330"/>
      <c r="R45" s="330"/>
      <c r="S45" s="330"/>
    </row>
    <row r="46" spans="1:19" s="331" customFormat="1" ht="15" customHeight="1">
      <c r="A46" s="219"/>
      <c r="B46" s="267" t="s">
        <v>598</v>
      </c>
      <c r="C46" s="334"/>
      <c r="D46" s="334"/>
      <c r="E46" s="369"/>
      <c r="F46" s="219"/>
      <c r="G46" s="219"/>
      <c r="H46" s="14"/>
      <c r="I46" s="221"/>
      <c r="J46" s="227"/>
      <c r="K46" s="227"/>
      <c r="L46" s="227"/>
      <c r="M46" s="227"/>
      <c r="N46" s="330"/>
      <c r="O46" s="330"/>
      <c r="P46" s="330"/>
      <c r="Q46" s="330"/>
      <c r="R46" s="330"/>
      <c r="S46" s="330"/>
    </row>
    <row r="47" spans="1:19" s="331" customFormat="1" ht="15" customHeight="1">
      <c r="A47" s="219"/>
      <c r="B47" s="267" t="s">
        <v>599</v>
      </c>
      <c r="C47" s="334"/>
      <c r="D47" s="334"/>
      <c r="E47" s="369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0"/>
      <c r="O47" s="330"/>
      <c r="P47" s="330"/>
      <c r="Q47" s="330"/>
      <c r="R47" s="330"/>
      <c r="S47" s="330"/>
    </row>
    <row r="48" spans="1:19" s="331" customFormat="1" ht="15" customHeight="1">
      <c r="A48" s="219"/>
      <c r="B48" s="268"/>
      <c r="C48" s="334"/>
      <c r="D48" s="334"/>
      <c r="E48" s="369"/>
      <c r="F48" s="219"/>
      <c r="G48" s="219"/>
      <c r="H48" s="14"/>
      <c r="I48" s="221"/>
      <c r="J48" s="227"/>
      <c r="K48" s="227"/>
      <c r="L48" s="227"/>
      <c r="M48" s="227"/>
      <c r="N48" s="330"/>
      <c r="O48" s="330"/>
      <c r="P48" s="330"/>
      <c r="Q48" s="330"/>
      <c r="R48" s="330"/>
      <c r="S48" s="330"/>
    </row>
    <row r="49" spans="1:19" s="331" customFormat="1" ht="30.6" customHeight="1">
      <c r="A49" s="351"/>
      <c r="B49" s="234" t="s">
        <v>600</v>
      </c>
      <c r="C49" s="232"/>
      <c r="D49" s="232"/>
      <c r="E49" s="370"/>
      <c r="F49" s="219"/>
      <c r="G49" s="219"/>
      <c r="H49" s="220"/>
      <c r="I49" s="157"/>
      <c r="J49" s="227"/>
      <c r="K49" s="227"/>
      <c r="L49" s="227"/>
      <c r="M49" s="227"/>
      <c r="N49" s="330"/>
      <c r="O49" s="330"/>
      <c r="P49" s="330"/>
      <c r="Q49" s="330"/>
      <c r="R49" s="330"/>
      <c r="S49" s="330"/>
    </row>
    <row r="50" spans="1:19" s="331" customFormat="1" ht="15" customHeight="1">
      <c r="A50" s="223"/>
      <c r="B50" s="371"/>
      <c r="C50" s="335"/>
      <c r="D50" s="335"/>
      <c r="E50" s="372"/>
      <c r="F50" s="223"/>
      <c r="G50" s="223"/>
      <c r="H50" s="224"/>
      <c r="I50" s="222"/>
      <c r="J50" s="227"/>
      <c r="K50" s="227"/>
      <c r="L50" s="227"/>
      <c r="M50" s="227"/>
      <c r="N50" s="330"/>
      <c r="O50" s="330"/>
      <c r="P50" s="330"/>
      <c r="Q50" s="330"/>
      <c r="R50" s="330"/>
      <c r="S50" s="330"/>
    </row>
    <row r="51" spans="1:19" s="331" customFormat="1" ht="15" customHeight="1">
      <c r="A51" s="223"/>
      <c r="B51" s="144" t="str">
        <f>B3</f>
        <v>PROPOSED ALFUQAAN BOREHOLE REHABILITATION</v>
      </c>
      <c r="C51" s="335"/>
      <c r="D51" s="335"/>
      <c r="E51" s="372"/>
      <c r="F51" s="223"/>
      <c r="G51" s="223"/>
      <c r="H51" s="224"/>
      <c r="I51" s="222"/>
      <c r="J51" s="227"/>
      <c r="K51" s="227"/>
      <c r="L51" s="227"/>
      <c r="M51" s="227"/>
      <c r="N51" s="330"/>
      <c r="O51" s="330"/>
      <c r="P51" s="330"/>
      <c r="Q51" s="330"/>
      <c r="R51" s="330"/>
      <c r="S51" s="330"/>
    </row>
    <row r="52" spans="1:19" s="331" customFormat="1" ht="15" customHeight="1">
      <c r="A52" s="223"/>
      <c r="B52" s="144" t="str">
        <f>B4</f>
        <v>BELETWYENE DISTRICT HIRAN REGION HIRSHABELLE</v>
      </c>
      <c r="C52" s="335"/>
      <c r="D52" s="335"/>
      <c r="E52" s="372"/>
      <c r="F52" s="223"/>
      <c r="G52" s="223"/>
      <c r="H52" s="224"/>
      <c r="I52" s="222"/>
      <c r="J52" s="227"/>
      <c r="K52" s="227"/>
      <c r="L52" s="227"/>
      <c r="M52" s="227"/>
      <c r="N52" s="330"/>
      <c r="O52" s="330"/>
      <c r="P52" s="330"/>
      <c r="Q52" s="330"/>
      <c r="R52" s="330"/>
      <c r="S52" s="330"/>
    </row>
    <row r="53" spans="1:19" s="331" customFormat="1" ht="15" customHeight="1">
      <c r="A53" s="223"/>
      <c r="B53" s="144"/>
      <c r="C53" s="335"/>
      <c r="D53" s="335"/>
      <c r="E53" s="372"/>
      <c r="F53" s="223"/>
      <c r="G53" s="223"/>
      <c r="H53" s="224"/>
      <c r="I53" s="222"/>
      <c r="J53" s="227"/>
      <c r="K53" s="227"/>
      <c r="L53" s="227"/>
      <c r="M53" s="227"/>
      <c r="N53" s="330"/>
      <c r="O53" s="330"/>
      <c r="P53" s="330"/>
      <c r="Q53" s="330"/>
      <c r="R53" s="330"/>
      <c r="S53" s="330"/>
    </row>
    <row r="54" spans="1:19" s="331" customFormat="1" ht="15" customHeight="1">
      <c r="A54" s="223"/>
      <c r="B54" s="144" t="str">
        <f>B6</f>
        <v>SECTION 9: FENCE AND GATE</v>
      </c>
      <c r="C54" s="335"/>
      <c r="D54" s="335"/>
      <c r="E54" s="372"/>
      <c r="F54" s="223"/>
      <c r="G54" s="223"/>
      <c r="H54" s="224"/>
      <c r="I54" s="222"/>
      <c r="J54" s="227"/>
      <c r="K54" s="227"/>
      <c r="L54" s="227"/>
      <c r="M54" s="227"/>
      <c r="N54" s="330"/>
      <c r="O54" s="330"/>
      <c r="P54" s="330"/>
      <c r="Q54" s="330"/>
      <c r="R54" s="330"/>
      <c r="S54" s="330"/>
    </row>
    <row r="55" spans="1:19" s="331" customFormat="1" ht="15" customHeight="1">
      <c r="A55" s="223"/>
      <c r="B55" s="371"/>
      <c r="C55" s="335"/>
      <c r="D55" s="335"/>
      <c r="E55" s="372"/>
      <c r="F55" s="223"/>
      <c r="G55" s="223"/>
      <c r="H55" s="224"/>
      <c r="I55" s="222"/>
      <c r="J55" s="227"/>
      <c r="K55" s="227"/>
      <c r="L55" s="227"/>
      <c r="M55" s="227"/>
      <c r="N55" s="330"/>
      <c r="O55" s="330"/>
      <c r="P55" s="330"/>
      <c r="Q55" s="330"/>
      <c r="R55" s="330"/>
      <c r="S55" s="330"/>
    </row>
    <row r="56" spans="1:19" s="331" customFormat="1" ht="15" customHeight="1">
      <c r="A56" s="223"/>
      <c r="B56" s="144" t="s">
        <v>602</v>
      </c>
      <c r="C56" s="335"/>
      <c r="D56" s="335"/>
      <c r="E56" s="372"/>
      <c r="F56" s="223"/>
      <c r="G56" s="223"/>
      <c r="H56" s="398"/>
      <c r="I56" s="222"/>
      <c r="J56" s="227"/>
      <c r="K56" s="227"/>
      <c r="L56" s="227"/>
      <c r="M56" s="227"/>
      <c r="N56" s="330"/>
      <c r="O56" s="330"/>
      <c r="P56" s="330"/>
      <c r="Q56" s="330"/>
      <c r="R56" s="330"/>
      <c r="S56" s="330"/>
    </row>
    <row r="57" spans="1:19" s="331" customFormat="1" ht="15" customHeight="1">
      <c r="A57" s="223"/>
      <c r="B57" s="371"/>
      <c r="C57" s="335"/>
      <c r="D57" s="335"/>
      <c r="E57" s="372"/>
      <c r="F57" s="223"/>
      <c r="G57" s="223"/>
      <c r="H57" s="398"/>
      <c r="I57" s="222"/>
      <c r="J57" s="227"/>
      <c r="K57" s="227"/>
      <c r="L57" s="227"/>
      <c r="M57" s="227"/>
      <c r="N57" s="330"/>
      <c r="O57" s="330"/>
      <c r="P57" s="330"/>
      <c r="Q57" s="330"/>
      <c r="R57" s="330"/>
      <c r="S57" s="330"/>
    </row>
    <row r="58" spans="1:19" s="331" customFormat="1" ht="15" customHeight="1">
      <c r="A58" s="223"/>
      <c r="B58" s="144" t="s">
        <v>603</v>
      </c>
      <c r="C58" s="336"/>
      <c r="D58" s="336"/>
      <c r="E58" s="373"/>
      <c r="F58" s="223"/>
      <c r="G58" s="223"/>
      <c r="H58" s="398"/>
      <c r="I58" s="222"/>
      <c r="J58" s="227"/>
      <c r="K58" s="227"/>
      <c r="L58" s="227"/>
      <c r="M58" s="227"/>
      <c r="N58" s="330"/>
      <c r="O58" s="330"/>
      <c r="P58" s="330"/>
      <c r="Q58" s="330"/>
      <c r="R58" s="330"/>
      <c r="S58" s="330"/>
    </row>
    <row r="59" spans="1:19" s="331" customFormat="1" ht="15" customHeight="1">
      <c r="A59" s="223"/>
      <c r="B59" s="144" t="s">
        <v>604</v>
      </c>
      <c r="C59" s="336"/>
      <c r="D59" s="336"/>
      <c r="E59" s="373"/>
      <c r="F59" s="223"/>
      <c r="G59" s="223"/>
      <c r="H59" s="398"/>
      <c r="I59" s="222"/>
      <c r="J59" s="227"/>
      <c r="K59" s="227"/>
      <c r="L59" s="227"/>
      <c r="M59" s="227"/>
      <c r="N59" s="330"/>
      <c r="O59" s="330"/>
      <c r="P59" s="330"/>
      <c r="Q59" s="330"/>
      <c r="R59" s="330"/>
      <c r="S59" s="330"/>
    </row>
    <row r="60" spans="1:19" s="331" customFormat="1" ht="15" customHeight="1">
      <c r="A60" s="223"/>
      <c r="B60" s="144" t="s">
        <v>605</v>
      </c>
      <c r="C60" s="336"/>
      <c r="D60" s="336"/>
      <c r="E60" s="373"/>
      <c r="F60" s="223"/>
      <c r="G60" s="223"/>
      <c r="H60" s="398"/>
      <c r="I60" s="222"/>
      <c r="J60" s="227"/>
      <c r="K60" s="227"/>
      <c r="L60" s="227"/>
      <c r="M60" s="227"/>
      <c r="N60" s="330"/>
      <c r="O60" s="330"/>
      <c r="P60" s="330"/>
      <c r="Q60" s="330"/>
      <c r="R60" s="330"/>
      <c r="S60" s="330"/>
    </row>
    <row r="61" spans="1:19" s="331" customFormat="1" ht="15" customHeight="1">
      <c r="A61" s="223"/>
      <c r="B61" s="144" t="s">
        <v>606</v>
      </c>
      <c r="C61" s="336"/>
      <c r="D61" s="336"/>
      <c r="E61" s="373"/>
      <c r="F61" s="223"/>
      <c r="G61" s="223"/>
      <c r="H61" s="398"/>
      <c r="I61" s="222"/>
      <c r="J61" s="227"/>
      <c r="K61" s="227"/>
      <c r="L61" s="227"/>
      <c r="M61" s="227"/>
      <c r="N61" s="330"/>
      <c r="O61" s="330"/>
      <c r="P61" s="330"/>
      <c r="Q61" s="330"/>
      <c r="R61" s="330"/>
      <c r="S61" s="330"/>
    </row>
    <row r="62" spans="1:19" s="331" customFormat="1" ht="15" customHeight="1">
      <c r="A62" s="223"/>
      <c r="B62" s="144" t="s">
        <v>639</v>
      </c>
      <c r="C62" s="336"/>
      <c r="D62" s="336"/>
      <c r="E62" s="373"/>
      <c r="F62" s="223"/>
      <c r="G62" s="223"/>
      <c r="H62" s="398"/>
      <c r="I62" s="222"/>
      <c r="J62" s="227"/>
      <c r="K62" s="227"/>
      <c r="L62" s="227"/>
      <c r="M62" s="227"/>
      <c r="N62" s="330"/>
      <c r="O62" s="330"/>
      <c r="P62" s="330"/>
      <c r="Q62" s="330"/>
      <c r="R62" s="330"/>
      <c r="S62" s="330"/>
    </row>
    <row r="63" spans="1:19" s="331" customFormat="1" ht="15" customHeight="1">
      <c r="A63" s="223"/>
      <c r="B63" s="144" t="s">
        <v>607</v>
      </c>
      <c r="C63" s="336"/>
      <c r="D63" s="336"/>
      <c r="E63" s="373"/>
      <c r="F63" s="223"/>
      <c r="G63" s="223"/>
      <c r="H63" s="398"/>
      <c r="I63" s="222"/>
      <c r="J63" s="227"/>
      <c r="K63" s="227"/>
      <c r="L63" s="227"/>
      <c r="M63" s="227"/>
      <c r="N63" s="330"/>
      <c r="O63" s="330"/>
      <c r="P63" s="330"/>
      <c r="Q63" s="330"/>
      <c r="R63" s="330"/>
      <c r="S63" s="330"/>
    </row>
    <row r="64" spans="1:19" s="331" customFormat="1" ht="15" customHeight="1">
      <c r="A64" s="223"/>
      <c r="B64" s="374"/>
      <c r="C64" s="336"/>
      <c r="D64" s="336"/>
      <c r="E64" s="373"/>
      <c r="F64" s="223"/>
      <c r="G64" s="223"/>
      <c r="H64" s="398"/>
      <c r="I64" s="222"/>
      <c r="J64" s="227"/>
      <c r="K64" s="227"/>
      <c r="L64" s="227"/>
      <c r="M64" s="227"/>
      <c r="N64" s="330"/>
      <c r="O64" s="330"/>
      <c r="P64" s="330"/>
      <c r="Q64" s="330"/>
      <c r="R64" s="330"/>
      <c r="S64" s="330"/>
    </row>
    <row r="65" spans="1:19" s="331" customFormat="1" ht="15" customHeight="1">
      <c r="A65" s="223"/>
      <c r="B65" s="147" t="s">
        <v>608</v>
      </c>
      <c r="C65" s="336"/>
      <c r="D65" s="336"/>
      <c r="E65" s="373"/>
      <c r="F65" s="223"/>
      <c r="G65" s="223"/>
      <c r="H65" s="398"/>
      <c r="I65" s="222"/>
      <c r="J65" s="227"/>
      <c r="K65" s="227"/>
      <c r="L65" s="227"/>
      <c r="M65" s="227"/>
      <c r="N65" s="330"/>
      <c r="O65" s="330"/>
      <c r="P65" s="330"/>
      <c r="Q65" s="330"/>
      <c r="R65" s="330"/>
      <c r="S65" s="330"/>
    </row>
    <row r="66" spans="1:19" s="331" customFormat="1" ht="15" customHeight="1">
      <c r="A66" s="235"/>
      <c r="B66" s="375"/>
      <c r="C66" s="337"/>
      <c r="D66" s="337"/>
      <c r="E66" s="376"/>
      <c r="F66" s="235"/>
      <c r="G66" s="235"/>
      <c r="H66" s="236"/>
      <c r="I66" s="237"/>
      <c r="J66" s="227"/>
      <c r="K66" s="227"/>
      <c r="L66" s="227"/>
      <c r="M66" s="227"/>
      <c r="N66" s="330"/>
      <c r="O66" s="330"/>
      <c r="P66" s="330"/>
      <c r="Q66" s="330"/>
      <c r="R66" s="330"/>
      <c r="S66" s="330"/>
    </row>
    <row r="67" spans="1:19" s="331" customFormat="1" ht="15" customHeight="1">
      <c r="A67" s="11" t="s">
        <v>18</v>
      </c>
      <c r="B67" s="267" t="s">
        <v>609</v>
      </c>
      <c r="C67" s="192"/>
      <c r="D67" s="192"/>
      <c r="E67" s="377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0"/>
      <c r="O67" s="330"/>
      <c r="P67" s="330"/>
      <c r="Q67" s="330"/>
      <c r="R67" s="330"/>
      <c r="S67" s="330"/>
    </row>
    <row r="68" spans="1:19" s="331" customFormat="1" ht="15" customHeight="1">
      <c r="A68" s="11"/>
      <c r="B68" s="267"/>
      <c r="C68" s="192"/>
      <c r="D68" s="192"/>
      <c r="E68" s="377"/>
      <c r="F68" s="11"/>
      <c r="G68" s="14"/>
      <c r="H68" s="14"/>
      <c r="I68" s="154"/>
      <c r="J68" s="227"/>
      <c r="K68" s="227"/>
      <c r="M68" s="227"/>
      <c r="N68" s="330"/>
      <c r="O68" s="330"/>
      <c r="P68" s="330"/>
      <c r="Q68" s="330"/>
      <c r="R68" s="330"/>
      <c r="S68" s="330"/>
    </row>
    <row r="69" spans="1:19" s="331" customFormat="1" ht="15" customHeight="1">
      <c r="A69" s="11" t="s">
        <v>3</v>
      </c>
      <c r="B69" s="267" t="s">
        <v>610</v>
      </c>
      <c r="C69" s="192"/>
      <c r="D69" s="192"/>
      <c r="E69" s="377"/>
      <c r="F69" s="11"/>
      <c r="G69" s="14"/>
      <c r="H69" s="14"/>
      <c r="I69" s="154"/>
      <c r="J69" s="227"/>
      <c r="K69" s="227"/>
      <c r="M69" s="227"/>
      <c r="N69" s="330"/>
      <c r="O69" s="330"/>
      <c r="P69" s="330"/>
      <c r="Q69" s="330"/>
      <c r="R69" s="330"/>
      <c r="S69" s="330"/>
    </row>
    <row r="70" spans="1:19" s="331" customFormat="1" ht="15" customHeight="1">
      <c r="A70" s="11"/>
      <c r="B70" s="267" t="s">
        <v>611</v>
      </c>
      <c r="C70" s="192"/>
      <c r="D70" s="192"/>
      <c r="E70" s="377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0"/>
      <c r="O70" s="330"/>
      <c r="P70" s="330"/>
      <c r="Q70" s="330"/>
      <c r="R70" s="330"/>
      <c r="S70" s="330"/>
    </row>
    <row r="71" spans="1:19" s="331" customFormat="1" ht="15" customHeight="1">
      <c r="A71" s="11"/>
      <c r="B71" s="267"/>
      <c r="C71" s="192"/>
      <c r="D71" s="192"/>
      <c r="E71" s="377"/>
      <c r="F71" s="11"/>
      <c r="G71" s="14"/>
      <c r="H71" s="14"/>
      <c r="I71" s="154"/>
      <c r="J71" s="227"/>
      <c r="K71" s="227"/>
      <c r="M71" s="227"/>
      <c r="N71" s="330"/>
      <c r="O71" s="330"/>
      <c r="P71" s="330"/>
      <c r="Q71" s="330"/>
      <c r="R71" s="330"/>
      <c r="S71" s="330"/>
    </row>
    <row r="72" spans="1:19" s="331" customFormat="1" ht="15" customHeight="1">
      <c r="A72" s="11" t="s">
        <v>6</v>
      </c>
      <c r="B72" s="267" t="s">
        <v>612</v>
      </c>
      <c r="C72" s="192"/>
      <c r="D72" s="192"/>
      <c r="E72" s="377"/>
      <c r="F72" s="11"/>
      <c r="G72" s="14"/>
      <c r="H72" s="14"/>
      <c r="I72" s="154"/>
      <c r="J72" s="227"/>
      <c r="K72" s="227"/>
      <c r="M72" s="227"/>
      <c r="N72" s="330"/>
      <c r="O72" s="330"/>
      <c r="P72" s="330"/>
      <c r="Q72" s="330"/>
      <c r="R72" s="330"/>
      <c r="S72" s="330"/>
    </row>
    <row r="73" spans="1:19" s="331" customFormat="1" ht="15" customHeight="1">
      <c r="A73" s="11"/>
      <c r="B73" s="267" t="s">
        <v>613</v>
      </c>
      <c r="C73" s="192"/>
      <c r="D73" s="192"/>
      <c r="E73" s="377"/>
      <c r="F73" s="11"/>
      <c r="G73" s="14"/>
      <c r="H73" s="14"/>
      <c r="I73" s="154"/>
      <c r="J73" s="227"/>
      <c r="K73" s="227"/>
      <c r="M73" s="227"/>
      <c r="N73" s="330"/>
      <c r="O73" s="330"/>
      <c r="P73" s="330"/>
      <c r="Q73" s="330"/>
      <c r="R73" s="330"/>
      <c r="S73" s="330"/>
    </row>
    <row r="74" spans="1:19" s="331" customFormat="1" ht="15" customHeight="1">
      <c r="A74" s="11"/>
      <c r="B74" s="267" t="s">
        <v>614</v>
      </c>
      <c r="C74" s="192"/>
      <c r="D74" s="192"/>
      <c r="E74" s="377"/>
      <c r="F74" s="11"/>
      <c r="G74" s="14"/>
      <c r="H74" s="14"/>
      <c r="I74" s="154"/>
      <c r="J74" s="227"/>
      <c r="K74" s="227"/>
      <c r="M74" s="227"/>
      <c r="N74" s="330"/>
      <c r="O74" s="330"/>
      <c r="P74" s="330"/>
      <c r="Q74" s="330"/>
      <c r="R74" s="330"/>
      <c r="S74" s="330"/>
    </row>
    <row r="75" spans="1:19" s="331" customFormat="1" ht="15" customHeight="1">
      <c r="A75" s="11"/>
      <c r="B75" s="267" t="s">
        <v>615</v>
      </c>
      <c r="C75" s="192"/>
      <c r="D75" s="192"/>
      <c r="E75" s="377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0"/>
      <c r="O75" s="330"/>
      <c r="P75" s="330"/>
      <c r="Q75" s="330"/>
      <c r="R75" s="330"/>
      <c r="S75" s="330"/>
    </row>
    <row r="76" spans="1:19" s="331" customFormat="1" ht="15" customHeight="1">
      <c r="A76" s="11"/>
      <c r="B76" s="267"/>
      <c r="C76" s="192"/>
      <c r="D76" s="192"/>
      <c r="E76" s="377"/>
      <c r="F76" s="11"/>
      <c r="G76" s="14"/>
      <c r="H76" s="14"/>
      <c r="I76" s="154"/>
      <c r="J76" s="227"/>
      <c r="K76" s="227"/>
      <c r="M76" s="227"/>
      <c r="N76" s="330"/>
      <c r="O76" s="330"/>
      <c r="P76" s="330"/>
      <c r="Q76" s="330"/>
      <c r="R76" s="330"/>
      <c r="S76" s="330"/>
    </row>
    <row r="77" spans="1:19" s="331" customFormat="1" ht="15" customHeight="1">
      <c r="A77" s="11" t="s">
        <v>7</v>
      </c>
      <c r="B77" s="267" t="s">
        <v>616</v>
      </c>
      <c r="C77" s="192"/>
      <c r="D77" s="192"/>
      <c r="E77" s="377"/>
      <c r="F77" s="11"/>
      <c r="G77" s="14"/>
      <c r="H77" s="14"/>
      <c r="I77" s="154"/>
      <c r="J77" s="227"/>
      <c r="K77" s="227"/>
      <c r="M77" s="227"/>
      <c r="N77" s="330"/>
      <c r="O77" s="330"/>
      <c r="P77" s="330"/>
      <c r="Q77" s="330"/>
      <c r="R77" s="330"/>
      <c r="S77" s="330"/>
    </row>
    <row r="78" spans="1:19" s="331" customFormat="1" ht="15" customHeight="1">
      <c r="A78" s="11"/>
      <c r="B78" s="267" t="s">
        <v>617</v>
      </c>
      <c r="C78" s="192"/>
      <c r="D78" s="192"/>
      <c r="E78" s="377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0"/>
      <c r="O78" s="330"/>
      <c r="P78" s="330"/>
      <c r="Q78" s="330"/>
      <c r="R78" s="330"/>
      <c r="S78" s="330"/>
    </row>
    <row r="79" spans="1:19" s="331" customFormat="1" ht="15" customHeight="1">
      <c r="A79" s="11"/>
      <c r="B79" s="268"/>
      <c r="C79" s="192"/>
      <c r="D79" s="192"/>
      <c r="E79" s="377"/>
      <c r="F79" s="351"/>
      <c r="G79" s="14"/>
      <c r="H79" s="14"/>
      <c r="I79" s="197"/>
      <c r="J79" s="227"/>
      <c r="K79" s="227"/>
      <c r="M79" s="227"/>
      <c r="N79" s="330"/>
      <c r="O79" s="330"/>
      <c r="P79" s="330"/>
      <c r="Q79" s="330"/>
      <c r="R79" s="330"/>
      <c r="S79" s="330"/>
    </row>
    <row r="80" spans="1:19" s="331" customFormat="1" ht="15" customHeight="1">
      <c r="A80" s="11"/>
      <c r="B80" s="147" t="s">
        <v>618</v>
      </c>
      <c r="C80" s="192"/>
      <c r="D80" s="192"/>
      <c r="E80" s="377"/>
      <c r="F80" s="351"/>
      <c r="G80" s="14"/>
      <c r="H80" s="14"/>
      <c r="I80" s="197"/>
      <c r="J80" s="227"/>
      <c r="K80" s="227"/>
      <c r="M80" s="227"/>
      <c r="N80" s="330"/>
      <c r="O80" s="330"/>
      <c r="P80" s="330"/>
      <c r="Q80" s="330"/>
      <c r="R80" s="330"/>
      <c r="S80" s="330"/>
    </row>
    <row r="81" spans="1:19" s="331" customFormat="1" ht="15" customHeight="1">
      <c r="A81" s="11"/>
      <c r="B81" s="374"/>
      <c r="C81" s="192"/>
      <c r="D81" s="192"/>
      <c r="E81" s="377"/>
      <c r="F81" s="351"/>
      <c r="G81" s="351"/>
      <c r="H81" s="14"/>
      <c r="I81" s="197"/>
      <c r="J81" s="227"/>
      <c r="K81" s="227"/>
      <c r="M81" s="227"/>
      <c r="N81" s="330"/>
      <c r="O81" s="330"/>
      <c r="P81" s="330"/>
      <c r="Q81" s="330"/>
      <c r="R81" s="330"/>
      <c r="S81" s="330"/>
    </row>
    <row r="82" spans="1:19" s="331" customFormat="1" ht="15" customHeight="1">
      <c r="A82" s="11" t="s">
        <v>8</v>
      </c>
      <c r="B82" s="267" t="s">
        <v>619</v>
      </c>
      <c r="C82" s="192"/>
      <c r="D82" s="192"/>
      <c r="E82" s="377"/>
      <c r="F82" s="225"/>
      <c r="G82" s="225"/>
      <c r="H82" s="14"/>
      <c r="I82" s="226"/>
      <c r="J82" s="227"/>
      <c r="K82" s="227"/>
      <c r="M82" s="227"/>
      <c r="N82" s="330"/>
      <c r="O82" s="330"/>
      <c r="P82" s="330"/>
      <c r="Q82" s="330"/>
      <c r="R82" s="330"/>
      <c r="S82" s="330"/>
    </row>
    <row r="83" spans="1:19" s="331" customFormat="1" ht="15" customHeight="1">
      <c r="A83" s="11"/>
      <c r="B83" s="267" t="s">
        <v>620</v>
      </c>
      <c r="C83" s="192"/>
      <c r="D83" s="192"/>
      <c r="E83" s="377"/>
      <c r="F83" s="351"/>
      <c r="G83" s="351"/>
      <c r="H83" s="14"/>
      <c r="I83" s="197"/>
      <c r="J83" s="227"/>
      <c r="K83" s="227"/>
      <c r="M83" s="227"/>
      <c r="N83" s="330"/>
      <c r="O83" s="330"/>
      <c r="P83" s="330"/>
      <c r="Q83" s="330"/>
      <c r="R83" s="330"/>
      <c r="S83" s="330"/>
    </row>
    <row r="84" spans="1:19" s="331" customFormat="1" ht="15" customHeight="1">
      <c r="A84" s="11"/>
      <c r="B84" s="267" t="s">
        <v>621</v>
      </c>
      <c r="C84" s="192"/>
      <c r="D84" s="192"/>
      <c r="E84" s="377"/>
      <c r="F84" s="351"/>
      <c r="G84" s="351"/>
      <c r="H84" s="14"/>
      <c r="I84" s="197"/>
      <c r="J84" s="227"/>
      <c r="K84" s="227"/>
      <c r="M84" s="227"/>
      <c r="N84" s="330"/>
      <c r="O84" s="330"/>
      <c r="P84" s="330"/>
      <c r="Q84" s="330"/>
      <c r="R84" s="330"/>
      <c r="S84" s="330"/>
    </row>
    <row r="85" spans="1:19" s="331" customFormat="1" ht="15" customHeight="1">
      <c r="A85" s="11"/>
      <c r="B85" s="267" t="s">
        <v>640</v>
      </c>
      <c r="C85" s="192"/>
      <c r="D85" s="192"/>
      <c r="E85" s="377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0"/>
      <c r="O85" s="330"/>
      <c r="P85" s="330"/>
      <c r="Q85" s="330"/>
      <c r="R85" s="330"/>
      <c r="S85" s="330"/>
    </row>
    <row r="86" spans="1:19" s="331" customFormat="1" ht="15" customHeight="1">
      <c r="A86" s="11"/>
      <c r="B86" s="267"/>
      <c r="C86" s="192"/>
      <c r="D86" s="192"/>
      <c r="E86" s="377"/>
      <c r="F86" s="11"/>
      <c r="G86" s="14"/>
      <c r="H86" s="14"/>
      <c r="I86" s="154"/>
      <c r="J86" s="227"/>
      <c r="K86" s="227"/>
      <c r="M86" s="227"/>
      <c r="N86" s="330"/>
      <c r="O86" s="330"/>
      <c r="P86" s="330"/>
      <c r="Q86" s="330"/>
      <c r="R86" s="330"/>
      <c r="S86" s="330"/>
    </row>
    <row r="87" spans="1:19" s="331" customFormat="1" ht="15" customHeight="1">
      <c r="A87" s="11" t="s">
        <v>10</v>
      </c>
      <c r="B87" s="267" t="s">
        <v>622</v>
      </c>
      <c r="C87" s="192"/>
      <c r="D87" s="192"/>
      <c r="E87" s="377"/>
      <c r="F87" s="11"/>
      <c r="G87" s="14"/>
      <c r="H87" s="14"/>
      <c r="I87" s="154"/>
      <c r="J87" s="227"/>
      <c r="K87" s="227"/>
      <c r="M87" s="227"/>
      <c r="N87" s="330"/>
      <c r="O87" s="330"/>
      <c r="P87" s="330"/>
      <c r="Q87" s="330"/>
      <c r="R87" s="330"/>
      <c r="S87" s="330"/>
    </row>
    <row r="88" spans="1:19" s="331" customFormat="1" ht="15" customHeight="1">
      <c r="A88" s="11"/>
      <c r="B88" s="267" t="s">
        <v>641</v>
      </c>
      <c r="C88" s="192"/>
      <c r="D88" s="192"/>
      <c r="E88" s="377"/>
      <c r="F88" s="11"/>
      <c r="G88" s="14"/>
      <c r="H88" s="14"/>
      <c r="I88" s="154"/>
      <c r="J88" s="227"/>
      <c r="K88" s="227"/>
      <c r="M88" s="227"/>
      <c r="N88" s="330"/>
      <c r="O88" s="330"/>
      <c r="P88" s="330"/>
      <c r="Q88" s="330"/>
      <c r="R88" s="330"/>
      <c r="S88" s="330"/>
    </row>
    <row r="89" spans="1:19" s="331" customFormat="1" ht="15" customHeight="1">
      <c r="A89" s="11"/>
      <c r="B89" s="267" t="s">
        <v>642</v>
      </c>
      <c r="C89" s="192"/>
      <c r="D89" s="192"/>
      <c r="E89" s="377"/>
      <c r="F89" s="11" t="s">
        <v>87</v>
      </c>
      <c r="G89" s="14">
        <v>160</v>
      </c>
      <c r="H89" s="14"/>
      <c r="I89" s="154"/>
      <c r="J89" s="227"/>
      <c r="K89" s="227"/>
      <c r="M89" s="227"/>
      <c r="N89" s="330"/>
      <c r="O89" s="330"/>
      <c r="P89" s="330"/>
      <c r="Q89" s="330"/>
      <c r="R89" s="330"/>
      <c r="S89" s="330"/>
    </row>
    <row r="90" spans="1:19" s="331" customFormat="1" ht="15" customHeight="1">
      <c r="A90" s="11"/>
      <c r="B90" s="267"/>
      <c r="C90" s="192"/>
      <c r="D90" s="192"/>
      <c r="E90" s="377"/>
      <c r="F90" s="11"/>
      <c r="G90" s="14"/>
      <c r="H90" s="14"/>
      <c r="I90" s="154"/>
      <c r="J90" s="227"/>
      <c r="K90" s="227"/>
      <c r="M90" s="227"/>
      <c r="N90" s="330"/>
      <c r="O90" s="330"/>
      <c r="P90" s="330"/>
      <c r="Q90" s="330"/>
      <c r="R90" s="330"/>
      <c r="S90" s="330"/>
    </row>
    <row r="91" spans="1:19" s="331" customFormat="1" ht="15" customHeight="1">
      <c r="A91" s="11" t="s">
        <v>19</v>
      </c>
      <c r="B91" s="267" t="s">
        <v>623</v>
      </c>
      <c r="C91" s="192"/>
      <c r="D91" s="192"/>
      <c r="E91" s="377"/>
      <c r="F91" s="11" t="s">
        <v>493</v>
      </c>
      <c r="G91" s="14">
        <v>1</v>
      </c>
      <c r="H91" s="14"/>
      <c r="I91" s="154"/>
      <c r="J91" s="227"/>
      <c r="K91" s="227"/>
      <c r="M91" s="227"/>
      <c r="N91" s="330"/>
      <c r="O91" s="330"/>
      <c r="P91" s="330"/>
      <c r="Q91" s="330"/>
      <c r="R91" s="330"/>
      <c r="S91" s="330"/>
    </row>
    <row r="92" spans="1:19" s="331" customFormat="1" ht="15" customHeight="1">
      <c r="A92" s="11"/>
      <c r="B92" s="267"/>
      <c r="C92" s="192"/>
      <c r="D92" s="192"/>
      <c r="E92" s="377"/>
      <c r="F92" s="11"/>
      <c r="G92" s="14"/>
      <c r="H92" s="14"/>
      <c r="I92" s="154"/>
      <c r="J92" s="227"/>
      <c r="K92" s="227"/>
      <c r="M92" s="227"/>
      <c r="N92" s="330"/>
      <c r="O92" s="330"/>
      <c r="P92" s="330"/>
      <c r="Q92" s="330"/>
      <c r="R92" s="330"/>
      <c r="S92" s="330"/>
    </row>
    <row r="93" spans="1:19" s="331" customFormat="1" ht="15" customHeight="1">
      <c r="A93" s="11" t="s">
        <v>9</v>
      </c>
      <c r="B93" s="267" t="s">
        <v>624</v>
      </c>
      <c r="C93" s="192"/>
      <c r="D93" s="192"/>
      <c r="E93" s="377"/>
      <c r="F93" s="11"/>
      <c r="G93" s="14"/>
      <c r="H93" s="14"/>
      <c r="I93" s="154"/>
      <c r="J93" s="227"/>
      <c r="K93" s="227"/>
      <c r="M93" s="227"/>
      <c r="N93" s="330"/>
      <c r="O93" s="330"/>
      <c r="P93" s="330"/>
      <c r="Q93" s="330"/>
      <c r="R93" s="330"/>
      <c r="S93" s="330"/>
    </row>
    <row r="94" spans="1:19" s="331" customFormat="1" ht="15" customHeight="1">
      <c r="A94" s="11"/>
      <c r="B94" s="267" t="s">
        <v>625</v>
      </c>
      <c r="C94" s="192"/>
      <c r="D94" s="192"/>
      <c r="E94" s="377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0"/>
      <c r="O94" s="330"/>
      <c r="P94" s="330"/>
      <c r="Q94" s="330"/>
      <c r="R94" s="330"/>
      <c r="S94" s="330"/>
    </row>
    <row r="95" spans="1:19" s="331" customFormat="1" ht="15" customHeight="1">
      <c r="A95" s="11"/>
      <c r="B95" s="267"/>
      <c r="C95" s="192"/>
      <c r="D95" s="192"/>
      <c r="E95" s="377"/>
      <c r="F95" s="11"/>
      <c r="G95" s="14"/>
      <c r="H95" s="14"/>
      <c r="I95" s="154"/>
      <c r="J95" s="227"/>
      <c r="K95" s="227"/>
      <c r="M95" s="227"/>
      <c r="N95" s="330"/>
      <c r="O95" s="330"/>
      <c r="P95" s="330"/>
      <c r="Q95" s="330"/>
      <c r="R95" s="330"/>
      <c r="S95" s="330"/>
    </row>
    <row r="96" spans="1:19" s="331" customFormat="1" ht="15" customHeight="1">
      <c r="A96" s="11" t="s">
        <v>11</v>
      </c>
      <c r="B96" s="267" t="s">
        <v>626</v>
      </c>
      <c r="C96" s="192"/>
      <c r="D96" s="192"/>
      <c r="E96" s="377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0"/>
      <c r="O96" s="330"/>
      <c r="P96" s="330"/>
      <c r="Q96" s="330"/>
      <c r="R96" s="330"/>
      <c r="S96" s="330"/>
    </row>
    <row r="97" spans="1:19" s="331" customFormat="1" ht="15" customHeight="1">
      <c r="A97" s="11"/>
      <c r="B97" s="268"/>
      <c r="C97" s="192"/>
      <c r="D97" s="192"/>
      <c r="E97" s="377"/>
      <c r="F97" s="11"/>
      <c r="G97" s="14"/>
      <c r="H97" s="14"/>
      <c r="I97" s="154"/>
      <c r="J97" s="227"/>
      <c r="K97" s="227"/>
      <c r="M97" s="227"/>
      <c r="N97" s="330"/>
      <c r="O97" s="330"/>
      <c r="P97" s="330"/>
      <c r="Q97" s="330"/>
      <c r="R97" s="330"/>
      <c r="S97" s="330"/>
    </row>
    <row r="98" spans="1:19" s="331" customFormat="1" ht="15" customHeight="1">
      <c r="A98" s="11" t="s">
        <v>20</v>
      </c>
      <c r="B98" s="267" t="s">
        <v>685</v>
      </c>
      <c r="C98" s="192"/>
      <c r="D98" s="192"/>
      <c r="E98" s="377"/>
      <c r="F98" s="11"/>
      <c r="G98" s="14"/>
      <c r="H98" s="14"/>
      <c r="I98" s="154"/>
      <c r="J98" s="227"/>
      <c r="K98" s="227"/>
      <c r="M98" s="227"/>
      <c r="N98" s="330"/>
      <c r="O98" s="330"/>
      <c r="P98" s="330"/>
      <c r="Q98" s="330"/>
      <c r="R98" s="330"/>
      <c r="S98" s="330"/>
    </row>
    <row r="99" spans="1:19" s="331" customFormat="1" ht="15" customHeight="1">
      <c r="A99" s="11"/>
      <c r="B99" s="267" t="s">
        <v>627</v>
      </c>
      <c r="C99" s="192"/>
      <c r="D99" s="192"/>
      <c r="E99" s="377"/>
      <c r="F99" s="11"/>
      <c r="G99" s="14"/>
      <c r="H99" s="14"/>
      <c r="I99" s="154"/>
      <c r="J99" s="227"/>
      <c r="K99" s="227"/>
      <c r="M99" s="227"/>
      <c r="N99" s="330"/>
      <c r="O99" s="330"/>
      <c r="P99" s="330"/>
      <c r="Q99" s="330"/>
      <c r="R99" s="330"/>
      <c r="S99" s="330"/>
    </row>
    <row r="100" spans="1:19" s="331" customFormat="1" ht="15" customHeight="1">
      <c r="A100" s="11"/>
      <c r="B100" s="267" t="s">
        <v>628</v>
      </c>
      <c r="C100" s="192"/>
      <c r="D100" s="192"/>
      <c r="E100" s="377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0"/>
      <c r="O100" s="330"/>
      <c r="P100" s="330"/>
      <c r="Q100" s="330"/>
      <c r="R100" s="330"/>
      <c r="S100" s="330"/>
    </row>
    <row r="101" spans="1:19" s="331" customFormat="1" ht="15" customHeight="1">
      <c r="A101" s="11"/>
      <c r="B101" s="267"/>
      <c r="C101" s="192"/>
      <c r="D101" s="192"/>
      <c r="E101" s="377"/>
      <c r="F101" s="11"/>
      <c r="G101" s="14"/>
      <c r="H101" s="14"/>
      <c r="I101" s="154"/>
      <c r="J101" s="227"/>
      <c r="K101" s="227"/>
      <c r="M101" s="227"/>
      <c r="N101" s="330"/>
      <c r="O101" s="330"/>
      <c r="P101" s="330"/>
      <c r="Q101" s="330"/>
      <c r="R101" s="330"/>
      <c r="S101" s="330"/>
    </row>
    <row r="102" spans="1:19" s="331" customFormat="1" ht="15" customHeight="1">
      <c r="A102" s="11" t="s">
        <v>21</v>
      </c>
      <c r="B102" s="267" t="s">
        <v>629</v>
      </c>
      <c r="C102" s="192"/>
      <c r="D102" s="192"/>
      <c r="E102" s="377"/>
      <c r="F102" s="11"/>
      <c r="G102" s="14"/>
      <c r="H102" s="14"/>
      <c r="I102" s="154"/>
      <c r="J102" s="227"/>
      <c r="K102" s="227"/>
      <c r="M102" s="227"/>
      <c r="N102" s="330"/>
      <c r="O102" s="330"/>
      <c r="P102" s="330"/>
      <c r="Q102" s="330"/>
      <c r="R102" s="330"/>
      <c r="S102" s="330"/>
    </row>
    <row r="103" spans="1:19" s="331" customFormat="1" ht="15" customHeight="1">
      <c r="A103" s="11"/>
      <c r="B103" s="267" t="s">
        <v>630</v>
      </c>
      <c r="C103" s="192"/>
      <c r="D103" s="192"/>
      <c r="E103" s="377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0"/>
      <c r="O103" s="330"/>
      <c r="P103" s="330"/>
      <c r="Q103" s="330"/>
      <c r="R103" s="330"/>
      <c r="S103" s="330"/>
    </row>
    <row r="104" spans="1:19" s="331" customFormat="1" ht="15" customHeight="1">
      <c r="A104" s="11"/>
      <c r="B104" s="267"/>
      <c r="C104" s="192"/>
      <c r="D104" s="192"/>
      <c r="E104" s="377"/>
      <c r="F104" s="351"/>
      <c r="G104" s="14"/>
      <c r="H104" s="14"/>
      <c r="I104" s="154"/>
      <c r="J104" s="227"/>
      <c r="K104" s="227"/>
      <c r="M104" s="227"/>
      <c r="N104" s="330"/>
      <c r="O104" s="330"/>
      <c r="P104" s="330"/>
      <c r="Q104" s="330"/>
      <c r="R104" s="330"/>
      <c r="S104" s="330"/>
    </row>
    <row r="105" spans="1:19" s="331" customFormat="1" ht="15" customHeight="1">
      <c r="A105" s="11" t="s">
        <v>22</v>
      </c>
      <c r="B105" s="267" t="s">
        <v>631</v>
      </c>
      <c r="C105" s="192"/>
      <c r="D105" s="192"/>
      <c r="E105" s="377"/>
      <c r="F105" s="351"/>
      <c r="G105" s="14"/>
      <c r="H105" s="14"/>
      <c r="I105" s="154"/>
      <c r="J105" s="227"/>
      <c r="K105" s="227"/>
      <c r="M105" s="227"/>
      <c r="N105" s="330"/>
      <c r="O105" s="330"/>
      <c r="P105" s="330"/>
      <c r="Q105" s="330"/>
      <c r="R105" s="330"/>
      <c r="S105" s="330"/>
    </row>
    <row r="106" spans="1:19" s="331" customFormat="1" ht="15" customHeight="1">
      <c r="A106" s="11"/>
      <c r="B106" s="267" t="s">
        <v>632</v>
      </c>
      <c r="C106" s="338"/>
      <c r="D106" s="338"/>
      <c r="E106" s="378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0"/>
      <c r="O106" s="330"/>
      <c r="P106" s="330"/>
      <c r="Q106" s="330"/>
      <c r="R106" s="330"/>
      <c r="S106" s="330"/>
    </row>
    <row r="107" spans="1:19" s="331" customFormat="1" ht="28.15" customHeight="1">
      <c r="A107" s="351"/>
      <c r="B107" s="234" t="s">
        <v>494</v>
      </c>
      <c r="C107" s="232"/>
      <c r="D107" s="232"/>
      <c r="E107" s="370"/>
      <c r="F107" s="219"/>
      <c r="G107" s="219"/>
      <c r="H107" s="220"/>
      <c r="I107" s="157"/>
      <c r="J107" s="227"/>
      <c r="K107" s="227"/>
      <c r="L107" s="227"/>
      <c r="M107" s="227"/>
      <c r="N107" s="330"/>
      <c r="O107" s="330"/>
      <c r="P107" s="330"/>
      <c r="Q107" s="330"/>
      <c r="R107" s="330"/>
      <c r="S107" s="330"/>
    </row>
    <row r="108" spans="1:19" s="331" customFormat="1" ht="15" customHeight="1">
      <c r="A108" s="235"/>
      <c r="B108" s="379"/>
      <c r="C108" s="339"/>
      <c r="D108" s="339"/>
      <c r="E108" s="380"/>
      <c r="F108" s="235"/>
      <c r="G108" s="235"/>
      <c r="H108" s="236"/>
      <c r="I108" s="237"/>
      <c r="J108" s="228"/>
      <c r="K108" s="228"/>
      <c r="L108" s="228"/>
      <c r="M108" s="228"/>
      <c r="N108" s="330"/>
      <c r="O108" s="330"/>
      <c r="P108" s="330"/>
      <c r="Q108" s="330"/>
      <c r="R108" s="330"/>
      <c r="S108" s="330"/>
    </row>
    <row r="109" spans="1:19" s="331" customFormat="1" ht="15" customHeight="1">
      <c r="A109" s="219"/>
      <c r="B109" s="381" t="str">
        <f>B3</f>
        <v>PROPOSED ALFUQAAN BOREHOLE REHABILITATION</v>
      </c>
      <c r="C109" s="340"/>
      <c r="D109" s="340"/>
      <c r="E109" s="382"/>
      <c r="F109" s="387"/>
      <c r="G109" s="390"/>
      <c r="H109" s="5"/>
      <c r="I109" s="402"/>
      <c r="J109" s="227"/>
      <c r="K109" s="227"/>
      <c r="L109" s="227"/>
      <c r="M109" s="227"/>
      <c r="N109" s="330"/>
      <c r="O109" s="330"/>
      <c r="P109" s="330"/>
      <c r="Q109" s="330"/>
      <c r="R109" s="330"/>
      <c r="S109" s="330"/>
    </row>
    <row r="110" spans="1:19" s="331" customFormat="1" ht="15" customHeight="1">
      <c r="A110" s="219"/>
      <c r="B110" s="381" t="str">
        <f>B4</f>
        <v>BELETWYENE DISTRICT HIRAN REGION HIRSHABELLE</v>
      </c>
      <c r="C110" s="340"/>
      <c r="D110" s="340"/>
      <c r="E110" s="382"/>
      <c r="F110" s="387"/>
      <c r="G110" s="390"/>
      <c r="H110" s="5"/>
      <c r="I110" s="402"/>
      <c r="J110" s="227"/>
      <c r="K110" s="227"/>
      <c r="L110" s="227"/>
      <c r="M110" s="227"/>
      <c r="N110" s="330"/>
      <c r="O110" s="330"/>
      <c r="P110" s="330"/>
      <c r="Q110" s="330"/>
      <c r="R110" s="330"/>
      <c r="S110" s="330"/>
    </row>
    <row r="111" spans="1:19" s="331" customFormat="1" ht="15" customHeight="1">
      <c r="A111" s="219"/>
      <c r="B111" s="381"/>
      <c r="C111" s="340"/>
      <c r="D111" s="340"/>
      <c r="E111" s="382"/>
      <c r="F111" s="387"/>
      <c r="G111" s="390"/>
      <c r="H111" s="5"/>
      <c r="I111" s="402"/>
      <c r="J111" s="227"/>
      <c r="K111" s="227"/>
      <c r="L111" s="227"/>
      <c r="M111" s="227"/>
      <c r="N111" s="330"/>
      <c r="O111" s="330"/>
      <c r="P111" s="330"/>
      <c r="Q111" s="330"/>
      <c r="R111" s="330"/>
      <c r="S111" s="330"/>
    </row>
    <row r="112" spans="1:19" s="331" customFormat="1" ht="15" customHeight="1">
      <c r="A112" s="219"/>
      <c r="B112" s="381" t="str">
        <f>B6</f>
        <v>SECTION 9: FENCE AND GATE</v>
      </c>
      <c r="C112" s="340"/>
      <c r="D112" s="340"/>
      <c r="E112" s="382"/>
      <c r="F112" s="387"/>
      <c r="G112" s="390"/>
      <c r="H112" s="5"/>
      <c r="I112" s="402"/>
      <c r="J112" s="227"/>
      <c r="K112" s="227"/>
      <c r="L112" s="227"/>
      <c r="M112" s="227"/>
      <c r="N112" s="330"/>
      <c r="O112" s="330"/>
      <c r="P112" s="330"/>
      <c r="Q112" s="330"/>
      <c r="R112" s="330"/>
      <c r="S112" s="330"/>
    </row>
    <row r="113" spans="1:19" s="331" customFormat="1" ht="15" customHeight="1">
      <c r="A113" s="219"/>
      <c r="B113" s="381"/>
      <c r="C113" s="340"/>
      <c r="D113" s="340"/>
      <c r="E113" s="382"/>
      <c r="F113" s="387"/>
      <c r="G113" s="390"/>
      <c r="H113" s="5"/>
      <c r="I113" s="402"/>
      <c r="J113" s="227"/>
      <c r="K113" s="227"/>
      <c r="L113" s="227"/>
      <c r="M113" s="227"/>
      <c r="N113" s="330"/>
      <c r="O113" s="330"/>
      <c r="P113" s="330"/>
      <c r="Q113" s="330"/>
      <c r="R113" s="330"/>
      <c r="S113" s="330"/>
    </row>
    <row r="114" spans="1:19" s="331" customFormat="1" ht="15" customHeight="1">
      <c r="A114" s="219"/>
      <c r="B114" s="141" t="s">
        <v>633</v>
      </c>
      <c r="C114" s="142"/>
      <c r="D114" s="142"/>
      <c r="E114" s="143"/>
      <c r="F114" s="387"/>
      <c r="G114" s="390"/>
      <c r="H114" s="5"/>
      <c r="I114" s="402"/>
      <c r="J114" s="227"/>
      <c r="K114" s="227"/>
      <c r="L114" s="227"/>
      <c r="M114" s="227"/>
      <c r="N114" s="330"/>
      <c r="O114" s="330"/>
      <c r="P114" s="330"/>
      <c r="Q114" s="330"/>
      <c r="R114" s="330"/>
      <c r="S114" s="330"/>
    </row>
    <row r="115" spans="1:19" s="331" customFormat="1" ht="15" customHeight="1">
      <c r="A115" s="219"/>
      <c r="B115" s="141"/>
      <c r="C115" s="142"/>
      <c r="D115" s="142"/>
      <c r="E115" s="143"/>
      <c r="F115" s="387"/>
      <c r="G115" s="391"/>
      <c r="H115" s="5"/>
      <c r="I115" s="402"/>
      <c r="J115" s="228"/>
      <c r="K115" s="228"/>
      <c r="L115" s="228"/>
      <c r="M115" s="228"/>
      <c r="N115" s="330"/>
      <c r="O115" s="330"/>
      <c r="P115" s="330"/>
      <c r="Q115" s="330"/>
      <c r="R115" s="330"/>
      <c r="S115" s="330"/>
    </row>
    <row r="116" spans="1:19" s="331" customFormat="1" ht="15.75">
      <c r="A116" s="219"/>
      <c r="B116" s="141" t="s">
        <v>634</v>
      </c>
      <c r="C116" s="341" t="s">
        <v>149</v>
      </c>
      <c r="E116" s="383"/>
      <c r="F116" s="5"/>
      <c r="G116" s="392" t="s">
        <v>150</v>
      </c>
      <c r="H116" s="9"/>
      <c r="I116" s="403" t="s">
        <v>693</v>
      </c>
      <c r="J116" s="228"/>
      <c r="K116" s="228"/>
      <c r="L116" s="228"/>
      <c r="M116" s="228"/>
      <c r="N116" s="330"/>
      <c r="O116" s="330"/>
      <c r="P116" s="330"/>
      <c r="Q116" s="330"/>
      <c r="R116" s="330"/>
      <c r="S116" s="330"/>
    </row>
    <row r="117" spans="1:19" s="331" customFormat="1" ht="18.75">
      <c r="A117" s="223"/>
      <c r="B117" s="141"/>
      <c r="C117" s="142"/>
      <c r="D117" s="343"/>
      <c r="E117" s="383"/>
      <c r="F117" s="5"/>
      <c r="G117" s="71"/>
      <c r="H117" s="9"/>
      <c r="I117" s="404"/>
      <c r="J117" s="229"/>
      <c r="K117" s="229"/>
      <c r="L117" s="229"/>
      <c r="M117" s="229"/>
      <c r="N117" s="330"/>
      <c r="O117" s="330"/>
      <c r="P117" s="330"/>
      <c r="Q117" s="330"/>
      <c r="R117" s="330"/>
      <c r="S117" s="330"/>
    </row>
    <row r="118" spans="1:19" s="331" customFormat="1" ht="15.75">
      <c r="A118" s="219"/>
      <c r="B118" s="145">
        <v>1</v>
      </c>
      <c r="C118" s="20" t="str">
        <f>B8</f>
        <v>ELEMENT No. 1: GATE</v>
      </c>
      <c r="D118" s="344"/>
      <c r="E118" s="383"/>
      <c r="F118" s="5"/>
      <c r="G118" s="393" t="s">
        <v>636</v>
      </c>
      <c r="H118" s="9"/>
      <c r="I118" s="405"/>
      <c r="J118" s="227"/>
      <c r="K118" s="227"/>
      <c r="L118" s="227"/>
      <c r="M118" s="227"/>
      <c r="N118" s="330"/>
      <c r="O118" s="330"/>
      <c r="P118" s="330"/>
      <c r="Q118" s="330"/>
      <c r="R118" s="330"/>
      <c r="S118" s="330"/>
    </row>
    <row r="119" spans="1:19" s="331" customFormat="1" ht="15.75">
      <c r="A119" s="219"/>
      <c r="B119" s="272"/>
      <c r="C119" s="342"/>
      <c r="D119" s="344"/>
      <c r="E119" s="383"/>
      <c r="F119" s="5"/>
      <c r="G119" s="71"/>
      <c r="H119" s="9"/>
      <c r="I119" s="405"/>
      <c r="J119" s="227"/>
      <c r="K119" s="227"/>
      <c r="L119" s="227"/>
      <c r="M119" s="227"/>
      <c r="N119" s="330"/>
      <c r="O119" s="330"/>
      <c r="P119" s="330"/>
      <c r="Q119" s="330"/>
      <c r="R119" s="330"/>
      <c r="S119" s="330"/>
    </row>
    <row r="120" spans="1:19" s="331" customFormat="1" ht="15.75">
      <c r="A120" s="219"/>
      <c r="B120" s="145">
        <v>2</v>
      </c>
      <c r="C120" s="20" t="str">
        <f>B56</f>
        <v>ELEMENT No. 2 : FENCE</v>
      </c>
      <c r="D120" s="344"/>
      <c r="E120" s="383"/>
      <c r="F120" s="5"/>
      <c r="G120" s="393" t="s">
        <v>153</v>
      </c>
      <c r="H120" s="399"/>
      <c r="I120" s="405"/>
      <c r="J120" s="227"/>
      <c r="K120" s="227"/>
      <c r="L120" s="227"/>
      <c r="M120" s="227"/>
      <c r="N120" s="330"/>
      <c r="O120" s="330"/>
      <c r="P120" s="330"/>
      <c r="Q120" s="330"/>
      <c r="R120" s="330"/>
      <c r="S120" s="330"/>
    </row>
    <row r="121" spans="1:19" ht="15.75">
      <c r="A121" s="230"/>
      <c r="B121" s="272"/>
      <c r="C121" s="345"/>
      <c r="D121" s="345"/>
      <c r="E121" s="384"/>
      <c r="F121" s="388"/>
      <c r="G121" s="394"/>
      <c r="H121" s="388"/>
      <c r="I121" s="406"/>
      <c r="J121" s="231"/>
      <c r="K121" s="231"/>
      <c r="L121" s="231"/>
      <c r="M121" s="231"/>
      <c r="N121" s="319"/>
      <c r="O121" s="319"/>
      <c r="P121" s="319"/>
      <c r="Q121" s="319"/>
      <c r="R121" s="319"/>
      <c r="S121" s="319"/>
    </row>
    <row r="122" spans="1:19" ht="15.75">
      <c r="A122" s="230"/>
      <c r="B122" s="385" t="s">
        <v>540</v>
      </c>
      <c r="C122" s="345"/>
      <c r="D122" s="345"/>
      <c r="E122" s="384"/>
      <c r="F122" s="388"/>
      <c r="G122" s="394"/>
      <c r="H122" s="388"/>
      <c r="I122" s="407"/>
      <c r="J122" s="231"/>
      <c r="K122" s="231"/>
      <c r="L122" s="231"/>
      <c r="M122" s="231"/>
      <c r="N122" s="319"/>
      <c r="O122" s="319"/>
      <c r="P122" s="319"/>
      <c r="Q122" s="319"/>
      <c r="R122" s="319"/>
      <c r="S122" s="319"/>
    </row>
    <row r="123" spans="1:19" ht="15.75">
      <c r="A123" s="230"/>
      <c r="B123" s="386"/>
      <c r="C123" s="345"/>
      <c r="D123" s="345"/>
      <c r="E123" s="384"/>
      <c r="F123" s="388"/>
      <c r="G123" s="394"/>
      <c r="H123" s="388"/>
      <c r="I123" s="407"/>
      <c r="J123" s="231"/>
      <c r="K123" s="231"/>
      <c r="L123" s="231"/>
      <c r="M123" s="231"/>
      <c r="N123" s="319"/>
      <c r="O123" s="319"/>
      <c r="P123" s="319"/>
      <c r="Q123" s="319"/>
      <c r="R123" s="319"/>
      <c r="S123" s="319"/>
    </row>
    <row r="124" spans="1:19" ht="25.9" customHeight="1">
      <c r="A124" s="230"/>
      <c r="B124" s="381" t="s">
        <v>637</v>
      </c>
      <c r="C124" s="345"/>
      <c r="D124" s="345"/>
      <c r="E124" s="384"/>
      <c r="F124" s="388"/>
      <c r="G124" s="394"/>
      <c r="H124" s="388"/>
      <c r="I124" s="407"/>
      <c r="J124" s="231"/>
      <c r="K124" s="231"/>
      <c r="L124" s="231"/>
      <c r="M124" s="231"/>
      <c r="N124" s="319"/>
      <c r="O124" s="319"/>
      <c r="P124" s="319"/>
      <c r="Q124" s="319"/>
      <c r="R124" s="319"/>
      <c r="S124" s="319"/>
    </row>
    <row r="125" spans="1:19" ht="15.75">
      <c r="A125" s="231"/>
      <c r="B125" s="323"/>
      <c r="C125" s="323"/>
      <c r="D125" s="323"/>
      <c r="E125" s="323"/>
      <c r="F125" s="231"/>
      <c r="G125" s="231"/>
      <c r="H125" s="321"/>
      <c r="I125" s="322"/>
      <c r="J125" s="231"/>
      <c r="K125" s="231"/>
      <c r="L125" s="231"/>
      <c r="M125" s="231"/>
      <c r="N125" s="319"/>
      <c r="O125" s="319"/>
      <c r="P125" s="319"/>
      <c r="Q125" s="319"/>
      <c r="R125" s="319"/>
      <c r="S125" s="319"/>
    </row>
    <row r="126" spans="1:19" ht="15.75">
      <c r="A126" s="231"/>
      <c r="B126" s="323"/>
      <c r="C126" s="323"/>
      <c r="D126" s="323"/>
      <c r="E126" s="323"/>
      <c r="F126" s="231"/>
      <c r="G126" s="231"/>
      <c r="H126" s="321"/>
      <c r="I126" s="322"/>
      <c r="J126" s="231"/>
      <c r="K126" s="231"/>
      <c r="L126" s="231"/>
      <c r="M126" s="231"/>
      <c r="N126" s="319"/>
      <c r="O126" s="319"/>
      <c r="P126" s="319"/>
      <c r="Q126" s="319"/>
      <c r="R126" s="319"/>
      <c r="S126" s="319"/>
    </row>
    <row r="127" spans="1:19" ht="15.75">
      <c r="A127" s="231"/>
      <c r="B127" s="323"/>
      <c r="C127" s="323"/>
      <c r="D127" s="323"/>
      <c r="E127" s="323"/>
      <c r="F127" s="231"/>
      <c r="G127" s="231"/>
      <c r="H127" s="321"/>
      <c r="I127" s="322"/>
      <c r="J127" s="231"/>
      <c r="K127" s="231"/>
      <c r="L127" s="231"/>
      <c r="M127" s="231"/>
      <c r="N127" s="319"/>
      <c r="O127" s="319"/>
      <c r="P127" s="319"/>
      <c r="Q127" s="319"/>
      <c r="R127" s="319"/>
      <c r="S127" s="319"/>
    </row>
    <row r="128" spans="1:19" ht="15.75">
      <c r="A128" s="231"/>
      <c r="B128" s="323"/>
      <c r="C128" s="323"/>
      <c r="D128" s="323"/>
      <c r="E128" s="323"/>
      <c r="F128" s="231"/>
      <c r="G128" s="231"/>
      <c r="H128" s="321"/>
      <c r="I128" s="322"/>
      <c r="J128" s="231"/>
      <c r="K128" s="231"/>
      <c r="L128" s="231"/>
      <c r="M128" s="231"/>
      <c r="N128" s="319"/>
      <c r="O128" s="319"/>
      <c r="P128" s="319"/>
      <c r="Q128" s="319"/>
      <c r="R128" s="319"/>
      <c r="S128" s="319"/>
    </row>
    <row r="129" spans="1:19" ht="15.75">
      <c r="A129" s="231"/>
      <c r="B129" s="323"/>
      <c r="C129" s="323"/>
      <c r="D129" s="323"/>
      <c r="E129" s="323"/>
      <c r="F129" s="231"/>
      <c r="G129" s="231"/>
      <c r="H129" s="321"/>
      <c r="I129" s="322"/>
      <c r="J129" s="231"/>
      <c r="K129" s="231"/>
      <c r="L129" s="231"/>
      <c r="M129" s="231"/>
      <c r="N129" s="319"/>
      <c r="O129" s="319"/>
      <c r="P129" s="319"/>
      <c r="Q129" s="319"/>
      <c r="R129" s="319"/>
      <c r="S129" s="319"/>
    </row>
    <row r="130" spans="1:19" ht="15.75">
      <c r="A130" s="231"/>
      <c r="B130" s="323"/>
      <c r="C130" s="323"/>
      <c r="D130" s="323"/>
      <c r="E130" s="323"/>
      <c r="F130" s="231"/>
      <c r="G130" s="231"/>
      <c r="H130" s="321"/>
      <c r="I130" s="322"/>
      <c r="J130" s="231"/>
      <c r="K130" s="231"/>
      <c r="L130" s="231"/>
      <c r="M130" s="231"/>
      <c r="N130" s="319"/>
      <c r="O130" s="319"/>
      <c r="P130" s="319"/>
      <c r="Q130" s="319"/>
      <c r="R130" s="319"/>
      <c r="S130" s="319"/>
    </row>
    <row r="131" spans="1:19" ht="15.75">
      <c r="A131" s="231"/>
      <c r="B131" s="323"/>
      <c r="C131" s="323"/>
      <c r="D131" s="323"/>
      <c r="E131" s="323"/>
      <c r="F131" s="231"/>
      <c r="G131" s="231"/>
      <c r="H131" s="321"/>
      <c r="I131" s="322"/>
      <c r="J131" s="231"/>
      <c r="K131" s="231"/>
      <c r="L131" s="231"/>
      <c r="M131" s="231"/>
      <c r="N131" s="319"/>
      <c r="O131" s="319"/>
      <c r="P131" s="319"/>
      <c r="Q131" s="319"/>
      <c r="R131" s="319"/>
      <c r="S131" s="319"/>
    </row>
    <row r="132" spans="1:19" ht="15.75">
      <c r="A132" s="231"/>
      <c r="B132" s="323"/>
      <c r="C132" s="323"/>
      <c r="D132" s="323"/>
      <c r="E132" s="323"/>
      <c r="F132" s="231"/>
      <c r="G132" s="231"/>
      <c r="H132" s="321"/>
      <c r="I132" s="322"/>
      <c r="J132" s="231"/>
      <c r="K132" s="231"/>
      <c r="L132" s="231"/>
      <c r="M132" s="231"/>
      <c r="N132" s="319"/>
      <c r="O132" s="319"/>
      <c r="P132" s="319"/>
      <c r="Q132" s="319"/>
      <c r="R132" s="319"/>
      <c r="S132" s="319"/>
    </row>
    <row r="133" spans="1:19" ht="15.75">
      <c r="A133" s="231"/>
      <c r="B133" s="323"/>
      <c r="C133" s="323"/>
      <c r="D133" s="323"/>
      <c r="E133" s="323"/>
      <c r="F133" s="231"/>
      <c r="G133" s="231"/>
      <c r="H133" s="321"/>
      <c r="I133" s="322"/>
      <c r="J133" s="231"/>
      <c r="K133" s="231"/>
      <c r="L133" s="231"/>
      <c r="M133" s="231"/>
      <c r="N133" s="319"/>
      <c r="O133" s="319"/>
      <c r="P133" s="319"/>
      <c r="Q133" s="319"/>
      <c r="R133" s="319"/>
      <c r="S133" s="319"/>
    </row>
    <row r="134" spans="1:19" ht="15.75">
      <c r="A134" s="231"/>
      <c r="B134" s="323"/>
      <c r="C134" s="323"/>
      <c r="D134" s="323"/>
      <c r="E134" s="323"/>
      <c r="F134" s="231"/>
      <c r="G134" s="231"/>
      <c r="H134" s="321"/>
      <c r="I134" s="322"/>
      <c r="J134" s="231"/>
      <c r="K134" s="231"/>
      <c r="L134" s="231"/>
      <c r="M134" s="231"/>
      <c r="N134" s="319"/>
      <c r="O134" s="319"/>
      <c r="P134" s="319"/>
      <c r="Q134" s="319"/>
      <c r="R134" s="319"/>
      <c r="S134" s="319"/>
    </row>
    <row r="135" spans="1:19" ht="15.75">
      <c r="A135" s="231"/>
      <c r="B135" s="323"/>
      <c r="C135" s="323"/>
      <c r="D135" s="323"/>
      <c r="E135" s="323"/>
      <c r="F135" s="231"/>
      <c r="G135" s="231"/>
      <c r="H135" s="321"/>
      <c r="I135" s="322"/>
      <c r="J135" s="231"/>
      <c r="K135" s="231"/>
      <c r="L135" s="231"/>
      <c r="M135" s="231"/>
      <c r="N135" s="319"/>
      <c r="O135" s="319"/>
      <c r="P135" s="319"/>
      <c r="Q135" s="319"/>
      <c r="R135" s="319"/>
      <c r="S135" s="319"/>
    </row>
    <row r="136" spans="1:19" ht="15.75">
      <c r="A136" s="231"/>
      <c r="B136" s="323"/>
      <c r="C136" s="323"/>
      <c r="D136" s="323"/>
      <c r="E136" s="323"/>
      <c r="F136" s="231"/>
      <c r="G136" s="231"/>
      <c r="H136" s="321"/>
      <c r="I136" s="322"/>
      <c r="J136" s="231"/>
      <c r="K136" s="231"/>
      <c r="L136" s="231"/>
      <c r="M136" s="231"/>
      <c r="N136" s="319"/>
      <c r="O136" s="319"/>
      <c r="P136" s="319"/>
      <c r="Q136" s="319"/>
      <c r="R136" s="319"/>
      <c r="S136" s="319"/>
    </row>
    <row r="137" spans="1:19" ht="15.75">
      <c r="A137" s="231"/>
      <c r="B137" s="323"/>
      <c r="C137" s="323"/>
      <c r="D137" s="323"/>
      <c r="E137" s="323"/>
      <c r="F137" s="231"/>
      <c r="G137" s="231"/>
      <c r="H137" s="321"/>
      <c r="I137" s="322"/>
      <c r="J137" s="231"/>
      <c r="K137" s="231"/>
      <c r="L137" s="231"/>
      <c r="M137" s="231"/>
      <c r="N137" s="319"/>
      <c r="O137" s="319"/>
      <c r="P137" s="319"/>
      <c r="Q137" s="319"/>
      <c r="R137" s="319"/>
      <c r="S137" s="319"/>
    </row>
    <row r="138" spans="1:19" ht="15.75">
      <c r="A138" s="231"/>
      <c r="B138" s="323"/>
      <c r="C138" s="323"/>
      <c r="D138" s="323"/>
      <c r="E138" s="323"/>
      <c r="F138" s="231"/>
      <c r="G138" s="231"/>
      <c r="H138" s="321"/>
      <c r="I138" s="322"/>
      <c r="J138" s="231"/>
      <c r="K138" s="231"/>
      <c r="L138" s="231"/>
      <c r="M138" s="231"/>
      <c r="N138" s="319"/>
      <c r="O138" s="319"/>
      <c r="P138" s="319"/>
      <c r="Q138" s="319"/>
      <c r="R138" s="319"/>
      <c r="S138" s="319"/>
    </row>
    <row r="139" spans="1:19" ht="15.75">
      <c r="A139" s="231"/>
      <c r="B139" s="323"/>
      <c r="C139" s="323"/>
      <c r="D139" s="323"/>
      <c r="E139" s="323"/>
      <c r="F139" s="231"/>
      <c r="G139" s="231"/>
      <c r="H139" s="321"/>
      <c r="I139" s="322"/>
      <c r="J139" s="231"/>
      <c r="K139" s="231"/>
      <c r="L139" s="231"/>
      <c r="M139" s="231"/>
      <c r="N139" s="319"/>
      <c r="O139" s="319"/>
      <c r="P139" s="319"/>
      <c r="Q139" s="319"/>
      <c r="R139" s="319"/>
      <c r="S139" s="319"/>
    </row>
    <row r="140" spans="1:19" ht="15.75">
      <c r="A140" s="231"/>
      <c r="B140" s="323"/>
      <c r="C140" s="323"/>
      <c r="D140" s="323"/>
      <c r="E140" s="323"/>
      <c r="F140" s="231"/>
      <c r="G140" s="231"/>
      <c r="H140" s="321"/>
      <c r="I140" s="322"/>
      <c r="J140" s="231"/>
      <c r="K140" s="231"/>
      <c r="L140" s="231"/>
      <c r="M140" s="231"/>
      <c r="N140" s="319"/>
      <c r="O140" s="319"/>
      <c r="P140" s="319"/>
      <c r="Q140" s="319"/>
      <c r="R140" s="319"/>
      <c r="S140" s="319"/>
    </row>
    <row r="141" spans="1:19" ht="15.75">
      <c r="A141" s="231"/>
      <c r="B141" s="323"/>
      <c r="C141" s="323"/>
      <c r="D141" s="323"/>
      <c r="E141" s="323"/>
      <c r="F141" s="231"/>
      <c r="G141" s="231"/>
      <c r="H141" s="321"/>
      <c r="I141" s="322"/>
      <c r="J141" s="231"/>
      <c r="K141" s="231"/>
      <c r="L141" s="231"/>
      <c r="M141" s="231"/>
      <c r="N141" s="319"/>
      <c r="O141" s="319"/>
      <c r="P141" s="319"/>
      <c r="Q141" s="319"/>
      <c r="R141" s="319"/>
      <c r="S141" s="319"/>
    </row>
    <row r="142" spans="1:19" ht="15.75">
      <c r="A142" s="231"/>
      <c r="B142" s="323"/>
      <c r="C142" s="323"/>
      <c r="D142" s="323"/>
      <c r="E142" s="323"/>
      <c r="F142" s="231"/>
      <c r="G142" s="231"/>
      <c r="H142" s="321"/>
      <c r="I142" s="322"/>
      <c r="J142" s="231"/>
      <c r="K142" s="231"/>
      <c r="L142" s="231"/>
      <c r="M142" s="231"/>
      <c r="N142" s="319"/>
      <c r="O142" s="319"/>
      <c r="P142" s="319"/>
      <c r="Q142" s="319"/>
      <c r="R142" s="319"/>
      <c r="S142" s="319"/>
    </row>
    <row r="143" spans="1:19" ht="15.75">
      <c r="A143" s="231"/>
      <c r="B143" s="323"/>
      <c r="C143" s="323"/>
      <c r="D143" s="323"/>
      <c r="E143" s="323"/>
      <c r="F143" s="231"/>
      <c r="G143" s="231"/>
      <c r="H143" s="321"/>
      <c r="I143" s="322"/>
      <c r="J143" s="231"/>
      <c r="K143" s="231"/>
      <c r="L143" s="231"/>
      <c r="M143" s="231"/>
      <c r="N143" s="319"/>
      <c r="O143" s="319"/>
      <c r="P143" s="319"/>
      <c r="Q143" s="319"/>
      <c r="R143" s="319"/>
      <c r="S143" s="319"/>
    </row>
    <row r="144" spans="1:19" ht="15.75">
      <c r="A144" s="231"/>
      <c r="B144" s="323"/>
      <c r="C144" s="323"/>
      <c r="D144" s="323"/>
      <c r="E144" s="323"/>
      <c r="F144" s="231"/>
      <c r="G144" s="231"/>
      <c r="H144" s="321"/>
      <c r="I144" s="322"/>
      <c r="J144" s="231"/>
      <c r="K144" s="231"/>
      <c r="L144" s="231"/>
      <c r="M144" s="231"/>
      <c r="N144" s="319"/>
      <c r="O144" s="319"/>
      <c r="P144" s="319"/>
      <c r="Q144" s="319"/>
      <c r="R144" s="319"/>
      <c r="S144" s="319"/>
    </row>
    <row r="145" spans="1:19" ht="15.75">
      <c r="A145" s="231"/>
      <c r="B145" s="323"/>
      <c r="C145" s="323"/>
      <c r="D145" s="323"/>
      <c r="E145" s="323"/>
      <c r="F145" s="231"/>
      <c r="G145" s="231"/>
      <c r="H145" s="321"/>
      <c r="I145" s="322"/>
      <c r="J145" s="231"/>
      <c r="K145" s="231"/>
      <c r="L145" s="231"/>
      <c r="M145" s="231"/>
      <c r="N145" s="319"/>
      <c r="O145" s="319"/>
      <c r="P145" s="319"/>
      <c r="Q145" s="319"/>
      <c r="R145" s="319"/>
      <c r="S145" s="319"/>
    </row>
    <row r="146" spans="1:19" ht="15.75">
      <c r="A146" s="231"/>
      <c r="B146" s="323"/>
      <c r="C146" s="323"/>
      <c r="D146" s="323"/>
      <c r="E146" s="323"/>
      <c r="F146" s="231"/>
      <c r="G146" s="231"/>
      <c r="H146" s="321"/>
      <c r="I146" s="322"/>
      <c r="J146" s="231"/>
      <c r="K146" s="231"/>
      <c r="L146" s="231"/>
      <c r="M146" s="231"/>
      <c r="N146" s="319"/>
      <c r="O146" s="319"/>
      <c r="P146" s="319"/>
      <c r="Q146" s="319"/>
      <c r="R146" s="319"/>
      <c r="S146" s="319"/>
    </row>
    <row r="147" spans="1:19" ht="15.75">
      <c r="A147" s="231"/>
      <c r="B147" s="323"/>
      <c r="C147" s="323"/>
      <c r="D147" s="323"/>
      <c r="E147" s="323"/>
      <c r="F147" s="231"/>
      <c r="G147" s="231"/>
      <c r="H147" s="321"/>
      <c r="I147" s="322"/>
      <c r="J147" s="231"/>
      <c r="K147" s="231"/>
      <c r="L147" s="231"/>
      <c r="M147" s="231"/>
      <c r="N147" s="319"/>
      <c r="O147" s="319"/>
      <c r="P147" s="319"/>
      <c r="Q147" s="319"/>
      <c r="R147" s="319"/>
      <c r="S147" s="319"/>
    </row>
    <row r="148" spans="1:19" ht="15.75">
      <c r="A148" s="231"/>
      <c r="B148" s="323"/>
      <c r="C148" s="323"/>
      <c r="D148" s="323"/>
      <c r="E148" s="323"/>
      <c r="F148" s="231"/>
      <c r="G148" s="231"/>
      <c r="H148" s="321"/>
      <c r="I148" s="322"/>
      <c r="J148" s="231"/>
      <c r="K148" s="231"/>
      <c r="L148" s="231"/>
      <c r="M148" s="231"/>
      <c r="N148" s="319"/>
      <c r="O148" s="319"/>
      <c r="P148" s="319"/>
      <c r="Q148" s="319"/>
      <c r="R148" s="319"/>
      <c r="S148" s="319"/>
    </row>
    <row r="149" spans="1:19" ht="15.75">
      <c r="A149" s="231"/>
      <c r="B149" s="323"/>
      <c r="C149" s="323"/>
      <c r="D149" s="323"/>
      <c r="E149" s="323"/>
      <c r="F149" s="231"/>
      <c r="G149" s="231"/>
      <c r="H149" s="321"/>
      <c r="I149" s="322"/>
      <c r="J149" s="231"/>
      <c r="K149" s="231"/>
      <c r="L149" s="231"/>
      <c r="M149" s="231"/>
      <c r="N149" s="319"/>
      <c r="O149" s="319"/>
      <c r="P149" s="319"/>
      <c r="Q149" s="319"/>
      <c r="R149" s="319"/>
      <c r="S149" s="319"/>
    </row>
    <row r="150" spans="1:19" ht="15.75">
      <c r="A150" s="231"/>
      <c r="B150" s="323"/>
      <c r="C150" s="323"/>
      <c r="D150" s="323"/>
      <c r="E150" s="323"/>
      <c r="F150" s="231"/>
      <c r="G150" s="231"/>
      <c r="H150" s="321"/>
      <c r="I150" s="322"/>
      <c r="J150" s="231"/>
      <c r="K150" s="231"/>
      <c r="L150" s="231"/>
      <c r="M150" s="231"/>
      <c r="N150" s="319"/>
      <c r="O150" s="319"/>
      <c r="P150" s="319"/>
      <c r="Q150" s="319"/>
      <c r="R150" s="319"/>
      <c r="S150" s="319"/>
    </row>
    <row r="151" spans="1:19" ht="15.75">
      <c r="A151" s="231"/>
      <c r="B151" s="323"/>
      <c r="C151" s="323"/>
      <c r="D151" s="323"/>
      <c r="E151" s="323"/>
      <c r="F151" s="231"/>
      <c r="G151" s="231"/>
      <c r="H151" s="321"/>
      <c r="I151" s="322"/>
      <c r="J151" s="231"/>
      <c r="K151" s="231"/>
      <c r="L151" s="231"/>
      <c r="M151" s="231"/>
      <c r="N151" s="319"/>
      <c r="O151" s="319"/>
      <c r="P151" s="319"/>
      <c r="Q151" s="319"/>
      <c r="R151" s="319"/>
      <c r="S151" s="319"/>
    </row>
    <row r="152" spans="1:19" ht="15.75">
      <c r="A152" s="231"/>
      <c r="B152" s="323"/>
      <c r="C152" s="323"/>
      <c r="D152" s="323"/>
      <c r="E152" s="323"/>
      <c r="F152" s="231"/>
      <c r="G152" s="231"/>
      <c r="H152" s="321"/>
      <c r="I152" s="322"/>
      <c r="J152" s="231"/>
      <c r="K152" s="231"/>
      <c r="L152" s="231"/>
      <c r="M152" s="231"/>
      <c r="N152" s="319"/>
      <c r="O152" s="319"/>
      <c r="P152" s="319"/>
      <c r="Q152" s="319"/>
      <c r="R152" s="319"/>
      <c r="S152" s="319"/>
    </row>
    <row r="153" spans="1:19" ht="15.75">
      <c r="A153" s="231"/>
      <c r="B153" s="323"/>
      <c r="C153" s="323"/>
      <c r="D153" s="323"/>
      <c r="E153" s="323"/>
      <c r="F153" s="231"/>
      <c r="G153" s="231"/>
      <c r="H153" s="321"/>
      <c r="I153" s="322"/>
      <c r="J153" s="231"/>
      <c r="K153" s="231"/>
      <c r="L153" s="231"/>
      <c r="M153" s="231"/>
      <c r="N153" s="319"/>
      <c r="O153" s="319"/>
      <c r="P153" s="319"/>
      <c r="Q153" s="319"/>
      <c r="R153" s="319"/>
      <c r="S153" s="319"/>
    </row>
    <row r="154" spans="1:19" ht="15.75">
      <c r="A154" s="231"/>
      <c r="B154" s="323"/>
      <c r="C154" s="323"/>
      <c r="D154" s="323"/>
      <c r="E154" s="323"/>
      <c r="F154" s="231"/>
      <c r="G154" s="231"/>
      <c r="H154" s="321"/>
      <c r="I154" s="322"/>
      <c r="J154" s="231"/>
      <c r="K154" s="231"/>
      <c r="L154" s="231"/>
      <c r="M154" s="231"/>
      <c r="N154" s="319"/>
      <c r="O154" s="319"/>
      <c r="P154" s="319"/>
      <c r="Q154" s="319"/>
      <c r="R154" s="319"/>
      <c r="S154" s="319"/>
    </row>
    <row r="155" spans="1:19" ht="15.75">
      <c r="A155" s="231"/>
      <c r="B155" s="323"/>
      <c r="C155" s="323"/>
      <c r="D155" s="323"/>
      <c r="E155" s="323"/>
      <c r="F155" s="231"/>
      <c r="G155" s="231"/>
      <c r="H155" s="321"/>
      <c r="I155" s="322"/>
      <c r="J155" s="231"/>
      <c r="K155" s="231"/>
      <c r="L155" s="231"/>
      <c r="M155" s="231"/>
      <c r="N155" s="319"/>
      <c r="O155" s="319"/>
      <c r="P155" s="319"/>
      <c r="Q155" s="319"/>
      <c r="R155" s="319"/>
      <c r="S155" s="319"/>
    </row>
    <row r="156" spans="1:19" ht="15.75">
      <c r="A156" s="231"/>
      <c r="B156" s="323"/>
      <c r="C156" s="323"/>
      <c r="D156" s="323"/>
      <c r="E156" s="323"/>
      <c r="F156" s="231"/>
      <c r="G156" s="231"/>
      <c r="H156" s="321"/>
      <c r="I156" s="322"/>
      <c r="J156" s="231"/>
      <c r="K156" s="231"/>
      <c r="L156" s="231"/>
      <c r="M156" s="231"/>
      <c r="N156" s="319"/>
      <c r="O156" s="319"/>
      <c r="P156" s="319"/>
      <c r="Q156" s="319"/>
      <c r="R156" s="319"/>
      <c r="S156" s="319"/>
    </row>
    <row r="157" spans="1:19" ht="15.75">
      <c r="A157" s="231"/>
      <c r="B157" s="323"/>
      <c r="C157" s="323"/>
      <c r="D157" s="323"/>
      <c r="E157" s="323"/>
      <c r="F157" s="231"/>
      <c r="G157" s="231"/>
      <c r="H157" s="321"/>
      <c r="I157" s="322"/>
      <c r="J157" s="231"/>
      <c r="K157" s="231"/>
      <c r="L157" s="231"/>
      <c r="M157" s="231"/>
      <c r="N157" s="319"/>
      <c r="O157" s="319"/>
      <c r="P157" s="319"/>
      <c r="Q157" s="319"/>
      <c r="R157" s="319"/>
      <c r="S157" s="319"/>
    </row>
    <row r="158" spans="1:19" ht="15.75">
      <c r="A158" s="231"/>
      <c r="B158" s="323"/>
      <c r="C158" s="323"/>
      <c r="D158" s="323"/>
      <c r="E158" s="323"/>
      <c r="F158" s="231"/>
      <c r="G158" s="231"/>
      <c r="H158" s="321"/>
      <c r="I158" s="322"/>
      <c r="J158" s="231"/>
      <c r="K158" s="231"/>
      <c r="L158" s="231"/>
      <c r="M158" s="231"/>
      <c r="N158" s="319"/>
      <c r="O158" s="319"/>
      <c r="P158" s="319"/>
      <c r="Q158" s="319"/>
      <c r="R158" s="319"/>
      <c r="S158" s="319"/>
    </row>
    <row r="159" spans="1:19" ht="15.75">
      <c r="A159" s="231"/>
      <c r="B159" s="323"/>
      <c r="C159" s="323"/>
      <c r="D159" s="323"/>
      <c r="E159" s="323"/>
      <c r="F159" s="231"/>
      <c r="G159" s="231"/>
      <c r="H159" s="321"/>
      <c r="I159" s="322"/>
      <c r="J159" s="231"/>
      <c r="K159" s="231"/>
      <c r="L159" s="231"/>
      <c r="M159" s="231"/>
      <c r="N159" s="319"/>
      <c r="O159" s="319"/>
      <c r="P159" s="319"/>
      <c r="Q159" s="319"/>
      <c r="R159" s="319"/>
      <c r="S159" s="319"/>
    </row>
    <row r="160" spans="1:19" ht="15.75">
      <c r="A160" s="231"/>
      <c r="B160" s="323"/>
      <c r="C160" s="323"/>
      <c r="D160" s="323"/>
      <c r="E160" s="323"/>
      <c r="F160" s="231"/>
      <c r="G160" s="231"/>
      <c r="H160" s="321"/>
      <c r="I160" s="322"/>
      <c r="J160" s="231"/>
      <c r="K160" s="231"/>
      <c r="L160" s="231"/>
      <c r="M160" s="231"/>
      <c r="N160" s="319"/>
      <c r="O160" s="319"/>
      <c r="P160" s="319"/>
      <c r="Q160" s="319"/>
      <c r="R160" s="319"/>
      <c r="S160" s="319"/>
    </row>
    <row r="161" spans="1:19" ht="15.75">
      <c r="A161" s="231"/>
      <c r="B161" s="323"/>
      <c r="C161" s="323"/>
      <c r="D161" s="323"/>
      <c r="E161" s="323"/>
      <c r="F161" s="231"/>
      <c r="G161" s="231"/>
      <c r="H161" s="321"/>
      <c r="I161" s="322"/>
      <c r="J161" s="231"/>
      <c r="K161" s="231"/>
      <c r="L161" s="231"/>
      <c r="M161" s="231"/>
      <c r="N161" s="319"/>
      <c r="O161" s="319"/>
      <c r="P161" s="319"/>
      <c r="Q161" s="319"/>
      <c r="R161" s="319"/>
      <c r="S161" s="319"/>
    </row>
    <row r="162" spans="1:19" ht="15.75">
      <c r="A162" s="231"/>
      <c r="B162" s="323"/>
      <c r="C162" s="323"/>
      <c r="D162" s="323"/>
      <c r="E162" s="323"/>
      <c r="F162" s="231"/>
      <c r="G162" s="231"/>
      <c r="H162" s="321"/>
      <c r="I162" s="322"/>
      <c r="J162" s="231"/>
      <c r="K162" s="231"/>
      <c r="L162" s="231"/>
      <c r="M162" s="231"/>
      <c r="N162" s="319"/>
      <c r="O162" s="319"/>
      <c r="P162" s="319"/>
      <c r="Q162" s="319"/>
      <c r="R162" s="319"/>
      <c r="S162" s="319"/>
    </row>
    <row r="163" spans="1:19" ht="15.75">
      <c r="A163" s="231"/>
      <c r="B163" s="323"/>
      <c r="C163" s="323"/>
      <c r="D163" s="323"/>
      <c r="E163" s="323"/>
      <c r="F163" s="231"/>
      <c r="G163" s="231"/>
      <c r="H163" s="321"/>
      <c r="I163" s="322"/>
      <c r="J163" s="231"/>
      <c r="K163" s="231"/>
      <c r="L163" s="231"/>
      <c r="M163" s="231"/>
      <c r="N163" s="319"/>
      <c r="O163" s="319"/>
      <c r="P163" s="319"/>
      <c r="Q163" s="319"/>
      <c r="R163" s="319"/>
      <c r="S163" s="319"/>
    </row>
    <row r="164" spans="1:19" ht="15.75">
      <c r="A164" s="231"/>
      <c r="B164" s="323"/>
      <c r="C164" s="323"/>
      <c r="D164" s="323"/>
      <c r="E164" s="323"/>
      <c r="F164" s="231"/>
      <c r="G164" s="231"/>
      <c r="H164" s="321"/>
      <c r="I164" s="322"/>
      <c r="J164" s="231"/>
      <c r="K164" s="231"/>
      <c r="L164" s="231"/>
      <c r="M164" s="231"/>
      <c r="N164" s="319"/>
      <c r="O164" s="319"/>
      <c r="P164" s="319"/>
      <c r="Q164" s="319"/>
      <c r="R164" s="319"/>
      <c r="S164" s="319"/>
    </row>
    <row r="165" spans="1:19" ht="15.75">
      <c r="A165" s="231"/>
      <c r="B165" s="323"/>
      <c r="C165" s="323"/>
      <c r="D165" s="323"/>
      <c r="E165" s="323"/>
      <c r="F165" s="231"/>
      <c r="G165" s="231"/>
      <c r="H165" s="321"/>
      <c r="I165" s="322"/>
      <c r="J165" s="231"/>
      <c r="K165" s="231"/>
      <c r="L165" s="231"/>
      <c r="M165" s="231"/>
      <c r="N165" s="319"/>
      <c r="O165" s="319"/>
      <c r="P165" s="319"/>
      <c r="Q165" s="319"/>
      <c r="R165" s="319"/>
      <c r="S165" s="319"/>
    </row>
    <row r="166" spans="1:19" ht="15.75">
      <c r="A166" s="231"/>
      <c r="B166" s="323"/>
      <c r="C166" s="323"/>
      <c r="D166" s="323"/>
      <c r="E166" s="323"/>
      <c r="F166" s="231"/>
      <c r="G166" s="231"/>
      <c r="H166" s="321"/>
      <c r="I166" s="322"/>
      <c r="J166" s="231"/>
      <c r="K166" s="231"/>
      <c r="L166" s="231"/>
      <c r="M166" s="231"/>
      <c r="N166" s="319"/>
      <c r="O166" s="319"/>
      <c r="P166" s="319"/>
      <c r="Q166" s="319"/>
      <c r="R166" s="319"/>
      <c r="S166" s="319"/>
    </row>
    <row r="167" spans="1:19" ht="15.75">
      <c r="A167" s="231"/>
      <c r="B167" s="323"/>
      <c r="C167" s="323"/>
      <c r="D167" s="323"/>
      <c r="E167" s="323"/>
      <c r="F167" s="231"/>
      <c r="G167" s="231"/>
      <c r="H167" s="321"/>
      <c r="I167" s="322"/>
      <c r="J167" s="231"/>
      <c r="K167" s="231"/>
      <c r="L167" s="231"/>
      <c r="M167" s="231"/>
      <c r="N167" s="319"/>
      <c r="O167" s="319"/>
      <c r="P167" s="319"/>
      <c r="Q167" s="319"/>
      <c r="R167" s="319"/>
      <c r="S167" s="319"/>
    </row>
    <row r="168" spans="1:19" ht="15.75">
      <c r="A168" s="231"/>
      <c r="B168" s="323"/>
      <c r="C168" s="323"/>
      <c r="D168" s="323"/>
      <c r="E168" s="323"/>
      <c r="F168" s="231"/>
      <c r="G168" s="231"/>
      <c r="H168" s="321"/>
      <c r="I168" s="322"/>
      <c r="J168" s="231"/>
      <c r="K168" s="231"/>
      <c r="L168" s="231"/>
      <c r="M168" s="231"/>
      <c r="N168" s="319"/>
      <c r="O168" s="319"/>
      <c r="P168" s="319"/>
      <c r="Q168" s="319"/>
      <c r="R168" s="319"/>
      <c r="S168" s="319"/>
    </row>
    <row r="169" spans="1:19" ht="15.75">
      <c r="A169" s="231"/>
      <c r="B169" s="323"/>
      <c r="C169" s="323"/>
      <c r="D169" s="323"/>
      <c r="E169" s="323"/>
      <c r="F169" s="231"/>
      <c r="G169" s="231"/>
      <c r="H169" s="321"/>
      <c r="I169" s="322"/>
      <c r="J169" s="231"/>
      <c r="K169" s="231"/>
      <c r="L169" s="231"/>
      <c r="M169" s="231"/>
      <c r="N169" s="319"/>
      <c r="O169" s="319"/>
      <c r="P169" s="319"/>
      <c r="Q169" s="319"/>
      <c r="R169" s="319"/>
      <c r="S169" s="319"/>
    </row>
    <row r="170" spans="1:19" ht="15.75">
      <c r="A170" s="231"/>
      <c r="B170" s="323"/>
      <c r="C170" s="323"/>
      <c r="D170" s="323"/>
      <c r="E170" s="323"/>
      <c r="F170" s="231"/>
      <c r="G170" s="231"/>
      <c r="H170" s="321"/>
      <c r="I170" s="322"/>
      <c r="J170" s="231"/>
      <c r="K170" s="231"/>
      <c r="L170" s="231"/>
      <c r="M170" s="231"/>
      <c r="N170" s="319"/>
      <c r="O170" s="319"/>
      <c r="P170" s="319"/>
      <c r="Q170" s="319"/>
      <c r="R170" s="319"/>
      <c r="S170" s="319"/>
    </row>
    <row r="171" spans="1:19" ht="15.75">
      <c r="A171" s="231"/>
      <c r="B171" s="323"/>
      <c r="C171" s="323"/>
      <c r="D171" s="323"/>
      <c r="E171" s="323"/>
      <c r="F171" s="231"/>
      <c r="G171" s="231"/>
      <c r="H171" s="321"/>
      <c r="I171" s="322"/>
      <c r="J171" s="231"/>
      <c r="K171" s="231"/>
      <c r="L171" s="231"/>
      <c r="M171" s="231"/>
      <c r="N171" s="319"/>
      <c r="O171" s="319"/>
      <c r="P171" s="319"/>
      <c r="Q171" s="319"/>
      <c r="R171" s="319"/>
      <c r="S171" s="319"/>
    </row>
    <row r="172" spans="1:19" ht="15.75">
      <c r="A172" s="231"/>
      <c r="B172" s="323"/>
      <c r="C172" s="323"/>
      <c r="D172" s="323"/>
      <c r="E172" s="323"/>
      <c r="F172" s="231"/>
      <c r="G172" s="231"/>
      <c r="H172" s="321"/>
      <c r="I172" s="322"/>
      <c r="J172" s="231"/>
      <c r="K172" s="231"/>
      <c r="L172" s="231"/>
      <c r="M172" s="231"/>
      <c r="N172" s="319"/>
      <c r="O172" s="319"/>
      <c r="P172" s="319"/>
      <c r="Q172" s="319"/>
      <c r="R172" s="319"/>
      <c r="S172" s="319"/>
    </row>
    <row r="173" spans="1:19" ht="15.75">
      <c r="A173" s="231"/>
      <c r="B173" s="323"/>
      <c r="C173" s="323"/>
      <c r="D173" s="323"/>
      <c r="E173" s="323"/>
      <c r="F173" s="231"/>
      <c r="G173" s="231"/>
      <c r="H173" s="321"/>
      <c r="I173" s="322"/>
      <c r="J173" s="231"/>
      <c r="K173" s="231"/>
      <c r="L173" s="231"/>
      <c r="M173" s="231"/>
      <c r="N173" s="319"/>
      <c r="O173" s="319"/>
      <c r="P173" s="319"/>
      <c r="Q173" s="319"/>
      <c r="R173" s="319"/>
      <c r="S173" s="319"/>
    </row>
    <row r="174" spans="1:19" ht="15.75">
      <c r="A174" s="231"/>
      <c r="B174" s="323"/>
      <c r="C174" s="323"/>
      <c r="D174" s="323"/>
      <c r="E174" s="323"/>
      <c r="F174" s="231"/>
      <c r="G174" s="231"/>
      <c r="H174" s="321"/>
      <c r="I174" s="322"/>
      <c r="J174" s="231"/>
      <c r="K174" s="231"/>
      <c r="L174" s="231"/>
      <c r="M174" s="231"/>
      <c r="N174" s="319"/>
      <c r="O174" s="319"/>
      <c r="P174" s="319"/>
      <c r="Q174" s="319"/>
      <c r="R174" s="319"/>
      <c r="S174" s="319"/>
    </row>
    <row r="175" spans="1:19" ht="15.75">
      <c r="A175" s="231"/>
      <c r="B175" s="323"/>
      <c r="C175" s="323"/>
      <c r="D175" s="323"/>
      <c r="E175" s="323"/>
      <c r="F175" s="231"/>
      <c r="G175" s="231"/>
      <c r="H175" s="321"/>
      <c r="I175" s="322"/>
      <c r="J175" s="231"/>
      <c r="K175" s="231"/>
      <c r="L175" s="231"/>
      <c r="M175" s="231"/>
      <c r="N175" s="319"/>
      <c r="O175" s="319"/>
      <c r="P175" s="319"/>
      <c r="Q175" s="319"/>
      <c r="R175" s="319"/>
      <c r="S175" s="319"/>
    </row>
    <row r="176" spans="1:19" ht="15.75">
      <c r="A176" s="231"/>
      <c r="B176" s="323"/>
      <c r="C176" s="323"/>
      <c r="D176" s="323"/>
      <c r="E176" s="323"/>
      <c r="F176" s="231"/>
      <c r="G176" s="231"/>
      <c r="H176" s="321"/>
      <c r="I176" s="322"/>
      <c r="J176" s="231"/>
      <c r="K176" s="231"/>
      <c r="L176" s="231"/>
      <c r="M176" s="231"/>
      <c r="N176" s="319"/>
      <c r="O176" s="319"/>
      <c r="P176" s="319"/>
      <c r="Q176" s="319"/>
      <c r="R176" s="319"/>
      <c r="S176" s="319"/>
    </row>
    <row r="177" spans="1:19" ht="15.75">
      <c r="A177" s="231"/>
      <c r="B177" s="323"/>
      <c r="C177" s="323"/>
      <c r="D177" s="323"/>
      <c r="E177" s="323"/>
      <c r="F177" s="231"/>
      <c r="G177" s="231"/>
      <c r="H177" s="321"/>
      <c r="I177" s="322"/>
      <c r="J177" s="231"/>
      <c r="K177" s="231"/>
      <c r="L177" s="231"/>
      <c r="M177" s="231"/>
      <c r="N177" s="319"/>
      <c r="O177" s="319"/>
      <c r="P177" s="319"/>
      <c r="Q177" s="319"/>
      <c r="R177" s="319"/>
      <c r="S177" s="319"/>
    </row>
    <row r="178" spans="1:19" ht="15.75">
      <c r="A178" s="231"/>
      <c r="B178" s="323"/>
      <c r="C178" s="323"/>
      <c r="D178" s="323"/>
      <c r="E178" s="323"/>
      <c r="F178" s="231"/>
      <c r="G178" s="231"/>
      <c r="H178" s="321"/>
      <c r="I178" s="322"/>
      <c r="J178" s="231"/>
      <c r="K178" s="231"/>
      <c r="L178" s="231"/>
      <c r="M178" s="231"/>
      <c r="N178" s="319"/>
      <c r="O178" s="319"/>
      <c r="P178" s="319"/>
      <c r="Q178" s="319"/>
      <c r="R178" s="319"/>
      <c r="S178" s="319"/>
    </row>
    <row r="179" spans="1:19" ht="15.75">
      <c r="A179" s="231"/>
      <c r="B179" s="323"/>
      <c r="C179" s="323"/>
      <c r="D179" s="323"/>
      <c r="E179" s="323"/>
      <c r="F179" s="231"/>
      <c r="G179" s="231"/>
      <c r="H179" s="321"/>
      <c r="I179" s="322"/>
      <c r="J179" s="231"/>
      <c r="K179" s="231"/>
      <c r="L179" s="231"/>
      <c r="M179" s="231"/>
      <c r="N179" s="319"/>
      <c r="O179" s="319"/>
      <c r="P179" s="319"/>
      <c r="Q179" s="319"/>
      <c r="R179" s="319"/>
      <c r="S179" s="319"/>
    </row>
    <row r="180" spans="1:19" ht="15.75">
      <c r="A180" s="231"/>
      <c r="B180" s="323"/>
      <c r="C180" s="323"/>
      <c r="D180" s="323"/>
      <c r="E180" s="323"/>
      <c r="F180" s="231"/>
      <c r="G180" s="231"/>
      <c r="H180" s="321"/>
      <c r="I180" s="322"/>
      <c r="J180" s="231"/>
      <c r="K180" s="231"/>
      <c r="L180" s="231"/>
      <c r="M180" s="231"/>
      <c r="N180" s="319"/>
      <c r="O180" s="319"/>
      <c r="P180" s="319"/>
      <c r="Q180" s="319"/>
      <c r="R180" s="319"/>
      <c r="S180" s="319"/>
    </row>
    <row r="181" spans="1:19" ht="15.75">
      <c r="A181" s="231"/>
      <c r="B181" s="323"/>
      <c r="C181" s="323"/>
      <c r="D181" s="323"/>
      <c r="E181" s="323"/>
      <c r="F181" s="231"/>
      <c r="G181" s="231"/>
      <c r="H181" s="321"/>
      <c r="I181" s="322"/>
      <c r="J181" s="231"/>
      <c r="K181" s="231"/>
      <c r="L181" s="231"/>
      <c r="M181" s="231"/>
      <c r="N181" s="319"/>
      <c r="O181" s="319"/>
      <c r="P181" s="319"/>
      <c r="Q181" s="319"/>
      <c r="R181" s="319"/>
      <c r="S181" s="319"/>
    </row>
    <row r="182" spans="1:19" ht="15.75">
      <c r="A182" s="231"/>
      <c r="B182" s="323"/>
      <c r="C182" s="323"/>
      <c r="D182" s="323"/>
      <c r="E182" s="323"/>
      <c r="F182" s="231"/>
      <c r="G182" s="231"/>
      <c r="H182" s="321"/>
      <c r="I182" s="322"/>
      <c r="J182" s="231"/>
      <c r="K182" s="231"/>
      <c r="L182" s="231"/>
      <c r="M182" s="231"/>
      <c r="N182" s="319"/>
      <c r="O182" s="319"/>
      <c r="P182" s="319"/>
      <c r="Q182" s="319"/>
      <c r="R182" s="319"/>
      <c r="S182" s="319"/>
    </row>
    <row r="183" spans="1:19" ht="15.75">
      <c r="A183" s="231"/>
      <c r="B183" s="323"/>
      <c r="C183" s="323"/>
      <c r="D183" s="323"/>
      <c r="E183" s="323"/>
      <c r="F183" s="231"/>
      <c r="G183" s="231"/>
      <c r="H183" s="321"/>
      <c r="I183" s="322"/>
      <c r="J183" s="231"/>
      <c r="K183" s="231"/>
      <c r="L183" s="231"/>
      <c r="M183" s="231"/>
      <c r="N183" s="319"/>
      <c r="O183" s="319"/>
      <c r="P183" s="319"/>
      <c r="Q183" s="319"/>
      <c r="R183" s="319"/>
      <c r="S183" s="319"/>
    </row>
    <row r="184" spans="1:19" ht="15.75">
      <c r="A184" s="231"/>
      <c r="B184" s="323"/>
      <c r="C184" s="323"/>
      <c r="D184" s="323"/>
      <c r="E184" s="323"/>
      <c r="F184" s="231"/>
      <c r="G184" s="231"/>
      <c r="H184" s="321"/>
      <c r="I184" s="322"/>
      <c r="J184" s="231"/>
      <c r="K184" s="231"/>
      <c r="L184" s="231"/>
      <c r="M184" s="231"/>
      <c r="N184" s="319"/>
      <c r="O184" s="319"/>
      <c r="P184" s="319"/>
      <c r="Q184" s="319"/>
      <c r="R184" s="319"/>
      <c r="S184" s="319"/>
    </row>
    <row r="185" spans="1:19" ht="15.75">
      <c r="A185" s="231"/>
      <c r="B185" s="323"/>
      <c r="C185" s="323"/>
      <c r="D185" s="323"/>
      <c r="E185" s="323"/>
      <c r="F185" s="231"/>
      <c r="G185" s="231"/>
      <c r="H185" s="321"/>
      <c r="I185" s="322"/>
      <c r="J185" s="231"/>
      <c r="K185" s="231"/>
      <c r="L185" s="231"/>
      <c r="M185" s="231"/>
      <c r="N185" s="319"/>
      <c r="O185" s="319"/>
      <c r="P185" s="319"/>
      <c r="Q185" s="319"/>
      <c r="R185" s="319"/>
      <c r="S185" s="319"/>
    </row>
    <row r="186" spans="1:19" ht="15.75">
      <c r="A186" s="231"/>
      <c r="B186" s="323"/>
      <c r="C186" s="323"/>
      <c r="D186" s="323"/>
      <c r="E186" s="323"/>
      <c r="F186" s="231"/>
      <c r="G186" s="231"/>
      <c r="H186" s="321"/>
      <c r="I186" s="322"/>
      <c r="J186" s="231"/>
      <c r="K186" s="231"/>
      <c r="L186" s="231"/>
      <c r="M186" s="231"/>
      <c r="N186" s="319"/>
      <c r="O186" s="319"/>
      <c r="P186" s="319"/>
      <c r="Q186" s="319"/>
      <c r="R186" s="319"/>
      <c r="S186" s="319"/>
    </row>
    <row r="187" spans="1:19" ht="15.75">
      <c r="A187" s="231"/>
      <c r="B187" s="323"/>
      <c r="C187" s="323"/>
      <c r="D187" s="323"/>
      <c r="E187" s="323"/>
      <c r="F187" s="231"/>
      <c r="G187" s="231"/>
      <c r="H187" s="321"/>
      <c r="I187" s="322"/>
      <c r="J187" s="231"/>
      <c r="K187" s="231"/>
      <c r="L187" s="231"/>
      <c r="M187" s="231"/>
      <c r="N187" s="319"/>
      <c r="O187" s="319"/>
      <c r="P187" s="319"/>
      <c r="Q187" s="319"/>
      <c r="R187" s="319"/>
      <c r="S187" s="319"/>
    </row>
    <row r="188" spans="1:19" ht="15.75">
      <c r="A188" s="231"/>
      <c r="B188" s="323"/>
      <c r="C188" s="323"/>
      <c r="D188" s="323"/>
      <c r="E188" s="323"/>
      <c r="F188" s="231"/>
      <c r="G188" s="231"/>
      <c r="H188" s="321"/>
      <c r="I188" s="322"/>
      <c r="J188" s="231"/>
      <c r="K188" s="231"/>
      <c r="L188" s="231"/>
      <c r="M188" s="231"/>
      <c r="N188" s="319"/>
      <c r="O188" s="319"/>
      <c r="P188" s="319"/>
      <c r="Q188" s="319"/>
      <c r="R188" s="319"/>
      <c r="S188" s="319"/>
    </row>
    <row r="189" spans="1:19" ht="15.75">
      <c r="A189" s="231"/>
      <c r="B189" s="323"/>
      <c r="C189" s="323"/>
      <c r="D189" s="323"/>
      <c r="E189" s="323"/>
      <c r="F189" s="231"/>
      <c r="G189" s="231"/>
      <c r="H189" s="321"/>
      <c r="I189" s="322"/>
      <c r="J189" s="231"/>
      <c r="K189" s="231"/>
      <c r="L189" s="231"/>
      <c r="M189" s="231"/>
      <c r="N189" s="319"/>
      <c r="O189" s="319"/>
      <c r="P189" s="319"/>
      <c r="Q189" s="319"/>
      <c r="R189" s="319"/>
      <c r="S189" s="319"/>
    </row>
    <row r="190" spans="1:19" ht="15.75">
      <c r="A190" s="231"/>
      <c r="B190" s="323"/>
      <c r="C190" s="323"/>
      <c r="D190" s="323"/>
      <c r="E190" s="323"/>
      <c r="F190" s="231"/>
      <c r="G190" s="231"/>
      <c r="H190" s="321"/>
      <c r="I190" s="322"/>
      <c r="J190" s="231"/>
      <c r="K190" s="231"/>
      <c r="L190" s="231"/>
      <c r="M190" s="231"/>
      <c r="N190" s="319"/>
      <c r="O190" s="319"/>
      <c r="P190" s="319"/>
      <c r="Q190" s="319"/>
      <c r="R190" s="319"/>
      <c r="S190" s="319"/>
    </row>
    <row r="191" spans="1:19" ht="15.75">
      <c r="A191" s="231"/>
      <c r="B191" s="323"/>
      <c r="C191" s="323"/>
      <c r="D191" s="323"/>
      <c r="E191" s="323"/>
      <c r="F191" s="231"/>
      <c r="G191" s="231"/>
      <c r="H191" s="321"/>
      <c r="I191" s="322"/>
      <c r="J191" s="231"/>
      <c r="K191" s="231"/>
      <c r="L191" s="231"/>
      <c r="M191" s="231"/>
      <c r="N191" s="319"/>
      <c r="O191" s="319"/>
      <c r="P191" s="319"/>
      <c r="Q191" s="319"/>
      <c r="R191" s="319"/>
      <c r="S191" s="319"/>
    </row>
    <row r="192" spans="1:19" ht="15.75">
      <c r="A192" s="231"/>
      <c r="B192" s="323"/>
      <c r="C192" s="323"/>
      <c r="D192" s="323"/>
      <c r="E192" s="323"/>
      <c r="F192" s="231"/>
      <c r="G192" s="231"/>
      <c r="H192" s="321"/>
      <c r="I192" s="322"/>
      <c r="J192" s="231"/>
      <c r="K192" s="231"/>
      <c r="L192" s="231"/>
      <c r="M192" s="231"/>
      <c r="N192" s="319"/>
      <c r="O192" s="319"/>
      <c r="P192" s="319"/>
      <c r="Q192" s="319"/>
      <c r="R192" s="319"/>
      <c r="S192" s="319"/>
    </row>
    <row r="193" spans="1:19" ht="15.75">
      <c r="A193" s="231"/>
      <c r="B193" s="323"/>
      <c r="C193" s="323"/>
      <c r="D193" s="323"/>
      <c r="E193" s="323"/>
      <c r="F193" s="231"/>
      <c r="G193" s="231"/>
      <c r="H193" s="321"/>
      <c r="I193" s="322"/>
      <c r="J193" s="231"/>
      <c r="K193" s="231"/>
      <c r="L193" s="231"/>
      <c r="M193" s="231"/>
      <c r="N193" s="319"/>
      <c r="O193" s="319"/>
      <c r="P193" s="319"/>
      <c r="Q193" s="319"/>
      <c r="R193" s="319"/>
      <c r="S193" s="319"/>
    </row>
    <row r="194" spans="1:19" ht="15.75">
      <c r="A194" s="231"/>
      <c r="B194" s="323"/>
      <c r="C194" s="323"/>
      <c r="D194" s="323"/>
      <c r="E194" s="323"/>
      <c r="F194" s="231"/>
      <c r="G194" s="231"/>
      <c r="H194" s="321"/>
      <c r="I194" s="322"/>
      <c r="J194" s="231"/>
      <c r="K194" s="231"/>
      <c r="L194" s="231"/>
      <c r="M194" s="231"/>
      <c r="N194" s="319"/>
      <c r="O194" s="319"/>
      <c r="P194" s="319"/>
      <c r="Q194" s="319"/>
      <c r="R194" s="319"/>
      <c r="S194" s="319"/>
    </row>
    <row r="195" spans="1:19" ht="15.75">
      <c r="A195" s="231"/>
      <c r="B195" s="323"/>
      <c r="C195" s="323"/>
      <c r="D195" s="323"/>
      <c r="E195" s="323"/>
      <c r="F195" s="231"/>
      <c r="G195" s="231"/>
      <c r="H195" s="321"/>
      <c r="I195" s="322"/>
      <c r="J195" s="231"/>
      <c r="K195" s="231"/>
      <c r="L195" s="231"/>
      <c r="M195" s="231"/>
      <c r="N195" s="319"/>
      <c r="O195" s="319"/>
      <c r="P195" s="319"/>
      <c r="Q195" s="319"/>
      <c r="R195" s="319"/>
      <c r="S195" s="319"/>
    </row>
    <row r="196" spans="1:19" ht="15.75">
      <c r="A196" s="231"/>
      <c r="B196" s="323"/>
      <c r="C196" s="323"/>
      <c r="D196" s="323"/>
      <c r="E196" s="323"/>
      <c r="F196" s="231"/>
      <c r="G196" s="231"/>
      <c r="H196" s="321"/>
      <c r="I196" s="322"/>
      <c r="J196" s="231"/>
      <c r="K196" s="231"/>
      <c r="L196" s="231"/>
      <c r="M196" s="231"/>
      <c r="N196" s="319"/>
      <c r="O196" s="319"/>
      <c r="P196" s="319"/>
      <c r="Q196" s="319"/>
      <c r="R196" s="319"/>
      <c r="S196" s="319"/>
    </row>
    <row r="197" spans="1:19" ht="15.75">
      <c r="A197" s="231"/>
      <c r="B197" s="323"/>
      <c r="C197" s="323"/>
      <c r="D197" s="323"/>
      <c r="E197" s="323"/>
      <c r="F197" s="231"/>
      <c r="G197" s="231"/>
      <c r="H197" s="321"/>
      <c r="I197" s="322"/>
      <c r="J197" s="231"/>
      <c r="K197" s="231"/>
      <c r="L197" s="231"/>
      <c r="M197" s="231"/>
      <c r="N197" s="319"/>
      <c r="O197" s="319"/>
      <c r="P197" s="319"/>
      <c r="Q197" s="319"/>
      <c r="R197" s="319"/>
      <c r="S197" s="319"/>
    </row>
    <row r="198" spans="1:19" ht="15.75">
      <c r="A198" s="231"/>
      <c r="B198" s="323"/>
      <c r="C198" s="323"/>
      <c r="D198" s="323"/>
      <c r="E198" s="323"/>
      <c r="F198" s="231"/>
      <c r="G198" s="231"/>
      <c r="H198" s="321"/>
      <c r="I198" s="322"/>
      <c r="J198" s="231"/>
      <c r="K198" s="231"/>
      <c r="L198" s="231"/>
      <c r="M198" s="231"/>
      <c r="N198" s="319"/>
      <c r="O198" s="319"/>
      <c r="P198" s="319"/>
      <c r="Q198" s="319"/>
      <c r="R198" s="319"/>
      <c r="S198" s="319"/>
    </row>
    <row r="199" spans="1:19" ht="15.75">
      <c r="A199" s="231"/>
      <c r="B199" s="323"/>
      <c r="C199" s="323"/>
      <c r="D199" s="323"/>
      <c r="E199" s="323"/>
      <c r="F199" s="231"/>
      <c r="G199" s="231"/>
      <c r="H199" s="321"/>
      <c r="I199" s="322"/>
      <c r="J199" s="231"/>
      <c r="K199" s="231"/>
      <c r="L199" s="231"/>
      <c r="M199" s="231"/>
      <c r="N199" s="319"/>
      <c r="O199" s="319"/>
      <c r="P199" s="319"/>
      <c r="Q199" s="319"/>
      <c r="R199" s="319"/>
      <c r="S199" s="319"/>
    </row>
    <row r="200" spans="1:19" ht="15.75">
      <c r="A200" s="231"/>
      <c r="B200" s="323"/>
      <c r="C200" s="323"/>
      <c r="D200" s="323"/>
      <c r="E200" s="323"/>
      <c r="F200" s="231"/>
      <c r="G200" s="231"/>
      <c r="H200" s="321"/>
      <c r="I200" s="322"/>
      <c r="J200" s="231"/>
      <c r="K200" s="231"/>
      <c r="L200" s="231"/>
      <c r="M200" s="231"/>
      <c r="N200" s="319"/>
      <c r="O200" s="319"/>
      <c r="P200" s="319"/>
      <c r="Q200" s="319"/>
      <c r="R200" s="319"/>
      <c r="S200" s="319"/>
    </row>
    <row r="201" spans="1:19" ht="15.75">
      <c r="A201" s="231"/>
      <c r="B201" s="323"/>
      <c r="C201" s="323"/>
      <c r="D201" s="323"/>
      <c r="E201" s="323"/>
      <c r="F201" s="231"/>
      <c r="G201" s="231"/>
      <c r="H201" s="321"/>
      <c r="I201" s="322"/>
      <c r="J201" s="231"/>
      <c r="K201" s="231"/>
      <c r="L201" s="231"/>
      <c r="M201" s="231"/>
      <c r="N201" s="319"/>
      <c r="O201" s="319"/>
      <c r="P201" s="319"/>
      <c r="Q201" s="319"/>
      <c r="R201" s="319"/>
      <c r="S201" s="319"/>
    </row>
    <row r="202" spans="1:19" ht="15.75">
      <c r="A202" s="231"/>
      <c r="B202" s="323"/>
      <c r="C202" s="323"/>
      <c r="D202" s="323"/>
      <c r="E202" s="323"/>
      <c r="F202" s="231"/>
      <c r="G202" s="231"/>
      <c r="H202" s="321"/>
      <c r="I202" s="322"/>
      <c r="J202" s="231"/>
      <c r="K202" s="231"/>
      <c r="L202" s="231"/>
      <c r="M202" s="231"/>
      <c r="N202" s="319"/>
      <c r="O202" s="319"/>
      <c r="P202" s="319"/>
      <c r="Q202" s="319"/>
      <c r="R202" s="319"/>
      <c r="S202" s="319"/>
    </row>
    <row r="203" spans="1:19" ht="15.75">
      <c r="A203" s="231"/>
      <c r="B203" s="323"/>
      <c r="C203" s="323"/>
      <c r="D203" s="323"/>
      <c r="E203" s="323"/>
      <c r="F203" s="231"/>
      <c r="G203" s="231"/>
      <c r="H203" s="321"/>
      <c r="I203" s="322"/>
      <c r="J203" s="231"/>
      <c r="K203" s="231"/>
      <c r="L203" s="231"/>
      <c r="M203" s="231"/>
      <c r="N203" s="319"/>
      <c r="O203" s="319"/>
      <c r="P203" s="319"/>
      <c r="Q203" s="319"/>
      <c r="R203" s="319"/>
      <c r="S203" s="319"/>
    </row>
    <row r="204" spans="1:19" ht="15.75">
      <c r="A204" s="231"/>
      <c r="B204" s="323"/>
      <c r="C204" s="323"/>
      <c r="D204" s="323"/>
      <c r="E204" s="323"/>
      <c r="F204" s="231"/>
      <c r="G204" s="231"/>
      <c r="H204" s="321"/>
      <c r="I204" s="322"/>
      <c r="J204" s="231"/>
      <c r="K204" s="231"/>
      <c r="L204" s="231"/>
      <c r="M204" s="231"/>
      <c r="N204" s="319"/>
      <c r="O204" s="319"/>
      <c r="P204" s="319"/>
      <c r="Q204" s="319"/>
      <c r="R204" s="319"/>
      <c r="S204" s="319"/>
    </row>
    <row r="205" spans="1:19" ht="15.75">
      <c r="A205" s="231"/>
      <c r="B205" s="323"/>
      <c r="C205" s="323"/>
      <c r="D205" s="323"/>
      <c r="E205" s="323"/>
      <c r="F205" s="231"/>
      <c r="G205" s="231"/>
      <c r="H205" s="321"/>
      <c r="I205" s="322"/>
      <c r="J205" s="231"/>
      <c r="K205" s="231"/>
      <c r="L205" s="231"/>
      <c r="M205" s="231"/>
      <c r="N205" s="319"/>
      <c r="O205" s="319"/>
      <c r="P205" s="319"/>
      <c r="Q205" s="319"/>
      <c r="R205" s="319"/>
      <c r="S205" s="319"/>
    </row>
    <row r="206" spans="1:19" ht="15.75">
      <c r="A206" s="231"/>
      <c r="B206" s="323"/>
      <c r="C206" s="323"/>
      <c r="D206" s="323"/>
      <c r="E206" s="323"/>
      <c r="F206" s="231"/>
      <c r="G206" s="231"/>
      <c r="H206" s="321"/>
      <c r="I206" s="322"/>
      <c r="J206" s="231"/>
      <c r="K206" s="231"/>
      <c r="L206" s="231"/>
      <c r="M206" s="231"/>
      <c r="N206" s="319"/>
      <c r="O206" s="319"/>
      <c r="P206" s="319"/>
      <c r="Q206" s="319"/>
      <c r="R206" s="319"/>
      <c r="S206" s="319"/>
    </row>
    <row r="207" spans="1:19" ht="15.75">
      <c r="A207" s="231"/>
      <c r="B207" s="323"/>
      <c r="C207" s="323"/>
      <c r="D207" s="323"/>
      <c r="E207" s="323"/>
      <c r="F207" s="231"/>
      <c r="G207" s="231"/>
      <c r="H207" s="321"/>
      <c r="I207" s="322"/>
      <c r="J207" s="231"/>
      <c r="K207" s="231"/>
      <c r="L207" s="231"/>
      <c r="M207" s="231"/>
      <c r="N207" s="319"/>
      <c r="O207" s="319"/>
      <c r="P207" s="319"/>
      <c r="Q207" s="319"/>
      <c r="R207" s="319"/>
      <c r="S207" s="319"/>
    </row>
    <row r="208" spans="1:19" ht="15.75">
      <c r="A208" s="231"/>
      <c r="B208" s="323"/>
      <c r="C208" s="323"/>
      <c r="D208" s="323"/>
      <c r="E208" s="323"/>
      <c r="F208" s="231"/>
      <c r="G208" s="231"/>
      <c r="H208" s="321"/>
      <c r="I208" s="322"/>
      <c r="J208" s="231"/>
      <c r="K208" s="231"/>
      <c r="L208" s="231"/>
      <c r="M208" s="231"/>
      <c r="N208" s="319"/>
      <c r="O208" s="319"/>
      <c r="P208" s="319"/>
      <c r="Q208" s="319"/>
      <c r="R208" s="319"/>
      <c r="S208" s="319"/>
    </row>
    <row r="209" spans="1:19" ht="15.75">
      <c r="A209" s="231"/>
      <c r="B209" s="323"/>
      <c r="C209" s="323"/>
      <c r="D209" s="323"/>
      <c r="E209" s="323"/>
      <c r="F209" s="231"/>
      <c r="G209" s="231"/>
      <c r="H209" s="321"/>
      <c r="I209" s="322"/>
      <c r="J209" s="231"/>
      <c r="K209" s="231"/>
      <c r="L209" s="231"/>
      <c r="M209" s="231"/>
      <c r="N209" s="319"/>
      <c r="O209" s="319"/>
      <c r="P209" s="319"/>
      <c r="Q209" s="319"/>
      <c r="R209" s="319"/>
      <c r="S209" s="319"/>
    </row>
    <row r="210" spans="1:19" ht="15.75">
      <c r="A210" s="231"/>
      <c r="B210" s="323"/>
      <c r="C210" s="323"/>
      <c r="D210" s="323"/>
      <c r="E210" s="323"/>
      <c r="F210" s="231"/>
      <c r="G210" s="231"/>
      <c r="H210" s="321"/>
      <c r="I210" s="322"/>
      <c r="J210" s="231"/>
      <c r="K210" s="231"/>
      <c r="L210" s="231"/>
      <c r="M210" s="231"/>
      <c r="N210" s="319"/>
      <c r="O210" s="319"/>
      <c r="P210" s="319"/>
      <c r="Q210" s="319"/>
      <c r="R210" s="319"/>
      <c r="S210" s="319"/>
    </row>
    <row r="211" spans="1:19" ht="15.75">
      <c r="A211" s="231"/>
      <c r="B211" s="323"/>
      <c r="C211" s="323"/>
      <c r="D211" s="323"/>
      <c r="E211" s="323"/>
      <c r="F211" s="231"/>
      <c r="G211" s="231"/>
      <c r="H211" s="321"/>
      <c r="I211" s="322"/>
      <c r="J211" s="231"/>
      <c r="K211" s="231"/>
      <c r="L211" s="231"/>
      <c r="M211" s="231"/>
      <c r="N211" s="319"/>
      <c r="O211" s="319"/>
      <c r="P211" s="319"/>
      <c r="Q211" s="319"/>
      <c r="R211" s="319"/>
      <c r="S211" s="319"/>
    </row>
    <row r="212" spans="1:19" ht="15.75">
      <c r="A212" s="231"/>
      <c r="B212" s="323"/>
      <c r="C212" s="323"/>
      <c r="D212" s="323"/>
      <c r="E212" s="323"/>
      <c r="F212" s="231"/>
      <c r="G212" s="231"/>
      <c r="H212" s="321"/>
      <c r="I212" s="322"/>
      <c r="J212" s="231"/>
      <c r="K212" s="231"/>
      <c r="L212" s="231"/>
      <c r="M212" s="231"/>
      <c r="N212" s="319"/>
      <c r="O212" s="319"/>
      <c r="P212" s="319"/>
      <c r="Q212" s="319"/>
      <c r="R212" s="319"/>
      <c r="S212" s="319"/>
    </row>
    <row r="213" spans="1:19" ht="15.75">
      <c r="A213" s="231"/>
      <c r="B213" s="323"/>
      <c r="C213" s="323"/>
      <c r="D213" s="323"/>
      <c r="E213" s="323"/>
      <c r="F213" s="231"/>
      <c r="G213" s="231"/>
      <c r="H213" s="321"/>
      <c r="I213" s="322"/>
      <c r="J213" s="231"/>
      <c r="K213" s="231"/>
      <c r="L213" s="231"/>
      <c r="M213" s="231"/>
      <c r="N213" s="319"/>
      <c r="O213" s="319"/>
      <c r="P213" s="319"/>
      <c r="Q213" s="319"/>
      <c r="R213" s="319"/>
      <c r="S213" s="319"/>
    </row>
    <row r="214" spans="1:19" ht="15.75">
      <c r="A214" s="231"/>
      <c r="B214" s="323"/>
      <c r="C214" s="323"/>
      <c r="D214" s="323"/>
      <c r="E214" s="323"/>
      <c r="F214" s="231"/>
      <c r="G214" s="231"/>
      <c r="H214" s="321"/>
      <c r="I214" s="322"/>
      <c r="J214" s="231"/>
      <c r="K214" s="231"/>
      <c r="L214" s="231"/>
      <c r="M214" s="231"/>
      <c r="N214" s="319"/>
      <c r="O214" s="319"/>
      <c r="P214" s="319"/>
      <c r="Q214" s="319"/>
      <c r="R214" s="319"/>
      <c r="S214" s="319"/>
    </row>
    <row r="215" spans="1:19" ht="15.75">
      <c r="A215" s="231"/>
      <c r="B215" s="323"/>
      <c r="C215" s="323"/>
      <c r="D215" s="323"/>
      <c r="E215" s="323"/>
      <c r="F215" s="231"/>
      <c r="G215" s="231"/>
      <c r="H215" s="321"/>
      <c r="I215" s="322"/>
      <c r="J215" s="231"/>
      <c r="K215" s="231"/>
      <c r="L215" s="231"/>
      <c r="M215" s="231"/>
      <c r="N215" s="319"/>
      <c r="O215" s="319"/>
      <c r="P215" s="319"/>
      <c r="Q215" s="319"/>
      <c r="R215" s="319"/>
      <c r="S215" s="319"/>
    </row>
    <row r="216" spans="1:19" ht="15.75">
      <c r="A216" s="231"/>
      <c r="B216" s="323"/>
      <c r="C216" s="323"/>
      <c r="D216" s="323"/>
      <c r="E216" s="323"/>
      <c r="F216" s="231"/>
      <c r="G216" s="231"/>
      <c r="H216" s="321"/>
      <c r="I216" s="322"/>
      <c r="J216" s="231"/>
      <c r="K216" s="231"/>
      <c r="L216" s="231"/>
      <c r="M216" s="231"/>
      <c r="N216" s="319"/>
      <c r="O216" s="319"/>
      <c r="P216" s="319"/>
      <c r="Q216" s="319"/>
      <c r="R216" s="319"/>
      <c r="S216" s="319"/>
    </row>
    <row r="217" spans="1:19" ht="15.75">
      <c r="A217" s="231"/>
      <c r="B217" s="323"/>
      <c r="C217" s="323"/>
      <c r="D217" s="323"/>
      <c r="E217" s="323"/>
      <c r="F217" s="231"/>
      <c r="G217" s="231"/>
      <c r="H217" s="321"/>
      <c r="I217" s="322"/>
      <c r="J217" s="231"/>
      <c r="K217" s="231"/>
      <c r="L217" s="231"/>
      <c r="M217" s="231"/>
      <c r="N217" s="319"/>
      <c r="O217" s="319"/>
      <c r="P217" s="319"/>
      <c r="Q217" s="319"/>
      <c r="R217" s="319"/>
      <c r="S217" s="319"/>
    </row>
    <row r="218" spans="1:19" ht="15.75">
      <c r="A218" s="231"/>
      <c r="B218" s="323"/>
      <c r="C218" s="323"/>
      <c r="D218" s="323"/>
      <c r="E218" s="323"/>
      <c r="F218" s="231"/>
      <c r="G218" s="231"/>
      <c r="H218" s="321"/>
      <c r="I218" s="322"/>
      <c r="J218" s="231"/>
      <c r="K218" s="231"/>
      <c r="L218" s="231"/>
      <c r="M218" s="231"/>
      <c r="N218" s="319"/>
      <c r="O218" s="319"/>
      <c r="P218" s="319"/>
      <c r="Q218" s="319"/>
      <c r="R218" s="319"/>
      <c r="S218" s="319"/>
    </row>
    <row r="219" spans="1:19" ht="15.75">
      <c r="A219" s="231"/>
      <c r="B219" s="323"/>
      <c r="C219" s="323"/>
      <c r="D219" s="323"/>
      <c r="E219" s="323"/>
      <c r="F219" s="231"/>
      <c r="G219" s="231"/>
      <c r="H219" s="321"/>
      <c r="I219" s="322"/>
      <c r="J219" s="231"/>
      <c r="K219" s="231"/>
      <c r="L219" s="231"/>
      <c r="M219" s="231"/>
      <c r="N219" s="319"/>
      <c r="O219" s="319"/>
      <c r="P219" s="319"/>
      <c r="Q219" s="319"/>
      <c r="R219" s="319"/>
      <c r="S219" s="319"/>
    </row>
    <row r="220" spans="1:19" ht="15.75">
      <c r="A220" s="231"/>
      <c r="B220" s="323"/>
      <c r="C220" s="323"/>
      <c r="D220" s="323"/>
      <c r="E220" s="323"/>
      <c r="F220" s="231"/>
      <c r="G220" s="231"/>
      <c r="H220" s="321"/>
      <c r="I220" s="322"/>
      <c r="J220" s="231"/>
      <c r="K220" s="231"/>
      <c r="L220" s="231"/>
      <c r="M220" s="231"/>
      <c r="N220" s="319"/>
      <c r="O220" s="319"/>
      <c r="P220" s="319"/>
      <c r="Q220" s="319"/>
      <c r="R220" s="319"/>
      <c r="S220" s="319"/>
    </row>
    <row r="221" spans="1:19" ht="15.75">
      <c r="A221" s="231"/>
      <c r="B221" s="323"/>
      <c r="C221" s="323"/>
      <c r="D221" s="323"/>
      <c r="E221" s="323"/>
      <c r="F221" s="231"/>
      <c r="G221" s="231"/>
      <c r="H221" s="321"/>
      <c r="I221" s="322"/>
      <c r="J221" s="231"/>
      <c r="K221" s="231"/>
      <c r="L221" s="231"/>
      <c r="M221" s="231"/>
      <c r="N221" s="319"/>
      <c r="O221" s="319"/>
      <c r="P221" s="319"/>
      <c r="Q221" s="319"/>
      <c r="R221" s="319"/>
      <c r="S221" s="319"/>
    </row>
    <row r="222" spans="1:19" ht="15.75">
      <c r="A222" s="231"/>
      <c r="B222" s="323"/>
      <c r="C222" s="323"/>
      <c r="D222" s="323"/>
      <c r="E222" s="323"/>
      <c r="F222" s="231"/>
      <c r="G222" s="231"/>
      <c r="H222" s="321"/>
      <c r="I222" s="322"/>
      <c r="J222" s="231"/>
      <c r="K222" s="231"/>
      <c r="L222" s="231"/>
      <c r="M222" s="231"/>
      <c r="N222" s="319"/>
      <c r="O222" s="319"/>
      <c r="P222" s="319"/>
      <c r="Q222" s="319"/>
      <c r="R222" s="319"/>
      <c r="S222" s="319"/>
    </row>
    <row r="223" spans="1:19" ht="15.75">
      <c r="A223" s="231"/>
      <c r="B223" s="323"/>
      <c r="C223" s="323"/>
      <c r="D223" s="323"/>
      <c r="E223" s="323"/>
      <c r="F223" s="231"/>
      <c r="G223" s="231"/>
      <c r="H223" s="321"/>
      <c r="I223" s="322"/>
      <c r="J223" s="231"/>
      <c r="K223" s="231"/>
      <c r="L223" s="231"/>
      <c r="M223" s="231"/>
      <c r="N223" s="319"/>
      <c r="O223" s="319"/>
      <c r="P223" s="319"/>
      <c r="Q223" s="319"/>
      <c r="R223" s="319"/>
      <c r="S223" s="319"/>
    </row>
    <row r="224" spans="1:19" ht="15.75">
      <c r="A224" s="231"/>
      <c r="B224" s="323"/>
      <c r="C224" s="323"/>
      <c r="D224" s="323"/>
      <c r="E224" s="323"/>
      <c r="F224" s="231"/>
      <c r="G224" s="231"/>
      <c r="H224" s="321"/>
      <c r="I224" s="322"/>
      <c r="J224" s="231"/>
      <c r="K224" s="231"/>
      <c r="L224" s="231"/>
      <c r="M224" s="231"/>
      <c r="N224" s="319"/>
      <c r="O224" s="319"/>
      <c r="P224" s="319"/>
      <c r="Q224" s="319"/>
      <c r="R224" s="319"/>
      <c r="S224" s="319"/>
    </row>
    <row r="225" spans="1:19" ht="15.75">
      <c r="A225" s="231"/>
      <c r="B225" s="323"/>
      <c r="C225" s="323"/>
      <c r="D225" s="323"/>
      <c r="E225" s="323"/>
      <c r="F225" s="231"/>
      <c r="G225" s="231"/>
      <c r="H225" s="321"/>
      <c r="I225" s="322"/>
      <c r="J225" s="231"/>
      <c r="K225" s="231"/>
      <c r="L225" s="231"/>
      <c r="M225" s="231"/>
      <c r="N225" s="319"/>
      <c r="O225" s="319"/>
      <c r="P225" s="319"/>
      <c r="Q225" s="319"/>
      <c r="R225" s="319"/>
      <c r="S225" s="319"/>
    </row>
    <row r="226" spans="1:19" ht="15.75">
      <c r="A226" s="231"/>
      <c r="B226" s="323"/>
      <c r="C226" s="323"/>
      <c r="D226" s="323"/>
      <c r="E226" s="323"/>
      <c r="F226" s="231"/>
      <c r="G226" s="231"/>
      <c r="H226" s="321"/>
      <c r="I226" s="322"/>
      <c r="J226" s="231"/>
      <c r="K226" s="231"/>
      <c r="L226" s="231"/>
      <c r="M226" s="231"/>
      <c r="N226" s="319"/>
      <c r="O226" s="319"/>
      <c r="P226" s="319"/>
      <c r="Q226" s="319"/>
      <c r="R226" s="319"/>
      <c r="S226" s="319"/>
    </row>
    <row r="227" spans="1:19" ht="15.75">
      <c r="A227" s="231"/>
      <c r="B227" s="323"/>
      <c r="C227" s="323"/>
      <c r="D227" s="323"/>
      <c r="E227" s="323"/>
      <c r="F227" s="231"/>
      <c r="G227" s="231"/>
      <c r="H227" s="321"/>
      <c r="I227" s="322"/>
      <c r="J227" s="231"/>
      <c r="K227" s="231"/>
      <c r="L227" s="231"/>
      <c r="M227" s="231"/>
      <c r="N227" s="319"/>
      <c r="O227" s="319"/>
      <c r="P227" s="319"/>
      <c r="Q227" s="319"/>
      <c r="R227" s="319"/>
      <c r="S227" s="319"/>
    </row>
    <row r="228" spans="1:19" ht="15.75">
      <c r="A228" s="231"/>
      <c r="B228" s="323"/>
      <c r="C228" s="323"/>
      <c r="D228" s="323"/>
      <c r="E228" s="323"/>
      <c r="F228" s="231"/>
      <c r="G228" s="231"/>
      <c r="H228" s="321"/>
      <c r="I228" s="322"/>
      <c r="J228" s="231"/>
      <c r="K228" s="231"/>
      <c r="L228" s="231"/>
      <c r="M228" s="231"/>
      <c r="N228" s="319"/>
      <c r="O228" s="319"/>
      <c r="P228" s="319"/>
      <c r="Q228" s="319"/>
      <c r="R228" s="319"/>
      <c r="S228" s="319"/>
    </row>
    <row r="229" spans="1:19" ht="15.75">
      <c r="A229" s="231"/>
      <c r="B229" s="323"/>
      <c r="C229" s="323"/>
      <c r="D229" s="323"/>
      <c r="E229" s="323"/>
      <c r="F229" s="231"/>
      <c r="G229" s="231"/>
      <c r="H229" s="321"/>
      <c r="I229" s="322"/>
      <c r="J229" s="231"/>
      <c r="K229" s="231"/>
      <c r="L229" s="231"/>
      <c r="M229" s="231"/>
      <c r="N229" s="319"/>
      <c r="O229" s="319"/>
      <c r="P229" s="319"/>
      <c r="Q229" s="319"/>
      <c r="R229" s="319"/>
      <c r="S229" s="319"/>
    </row>
    <row r="230" spans="1:19" ht="15.75">
      <c r="A230" s="231"/>
      <c r="B230" s="323"/>
      <c r="C230" s="323"/>
      <c r="D230" s="323"/>
      <c r="E230" s="323"/>
      <c r="F230" s="231"/>
      <c r="G230" s="231"/>
      <c r="H230" s="321"/>
      <c r="I230" s="322"/>
      <c r="J230" s="231"/>
      <c r="K230" s="231"/>
      <c r="L230" s="231"/>
      <c r="M230" s="231"/>
      <c r="N230" s="319"/>
      <c r="O230" s="319"/>
      <c r="P230" s="319"/>
      <c r="Q230" s="319"/>
      <c r="R230" s="319"/>
      <c r="S230" s="319"/>
    </row>
    <row r="231" spans="1:19" ht="15.75">
      <c r="A231" s="231"/>
      <c r="B231" s="323"/>
      <c r="C231" s="323"/>
      <c r="D231" s="323"/>
      <c r="E231" s="323"/>
      <c r="F231" s="231"/>
      <c r="G231" s="231"/>
      <c r="H231" s="321"/>
      <c r="I231" s="322"/>
      <c r="J231" s="231"/>
      <c r="K231" s="231"/>
      <c r="L231" s="231"/>
      <c r="M231" s="231"/>
      <c r="N231" s="319"/>
      <c r="O231" s="319"/>
      <c r="P231" s="319"/>
      <c r="Q231" s="319"/>
      <c r="R231" s="319"/>
      <c r="S231" s="319"/>
    </row>
    <row r="232" spans="1:19" ht="15.75">
      <c r="A232" s="231"/>
      <c r="B232" s="323"/>
      <c r="C232" s="323"/>
      <c r="D232" s="323"/>
      <c r="E232" s="323"/>
      <c r="F232" s="231"/>
      <c r="G232" s="231"/>
      <c r="H232" s="321"/>
      <c r="I232" s="322"/>
      <c r="J232" s="231"/>
      <c r="K232" s="231"/>
      <c r="L232" s="231"/>
      <c r="M232" s="231"/>
      <c r="N232" s="319"/>
      <c r="O232" s="319"/>
      <c r="P232" s="319"/>
      <c r="Q232" s="319"/>
      <c r="R232" s="319"/>
      <c r="S232" s="319"/>
    </row>
    <row r="233" spans="1:19" ht="15.75">
      <c r="A233" s="231"/>
      <c r="B233" s="323"/>
      <c r="C233" s="323"/>
      <c r="D233" s="323"/>
      <c r="E233" s="323"/>
      <c r="F233" s="231"/>
      <c r="G233" s="231"/>
      <c r="H233" s="321"/>
      <c r="I233" s="322"/>
      <c r="J233" s="231"/>
      <c r="K233" s="231"/>
      <c r="L233" s="231"/>
      <c r="M233" s="231"/>
      <c r="N233" s="319"/>
      <c r="O233" s="319"/>
      <c r="P233" s="319"/>
      <c r="Q233" s="319"/>
      <c r="R233" s="319"/>
      <c r="S233" s="319"/>
    </row>
    <row r="234" spans="1:19" ht="15.75">
      <c r="A234" s="231"/>
      <c r="B234" s="323"/>
      <c r="C234" s="323"/>
      <c r="D234" s="323"/>
      <c r="E234" s="323"/>
      <c r="F234" s="231"/>
      <c r="G234" s="231"/>
      <c r="H234" s="321"/>
      <c r="I234" s="322"/>
      <c r="J234" s="231"/>
      <c r="K234" s="231"/>
      <c r="L234" s="231"/>
      <c r="M234" s="231"/>
      <c r="N234" s="319"/>
      <c r="O234" s="319"/>
      <c r="P234" s="319"/>
      <c r="Q234" s="319"/>
      <c r="R234" s="319"/>
      <c r="S234" s="319"/>
    </row>
    <row r="235" spans="1:19" ht="15.75">
      <c r="A235" s="231"/>
      <c r="B235" s="323"/>
      <c r="C235" s="323"/>
      <c r="D235" s="323"/>
      <c r="E235" s="323"/>
      <c r="F235" s="231"/>
      <c r="G235" s="231"/>
      <c r="H235" s="321"/>
      <c r="I235" s="322"/>
      <c r="J235" s="231"/>
      <c r="K235" s="231"/>
      <c r="L235" s="231"/>
      <c r="M235" s="231"/>
      <c r="N235" s="319"/>
      <c r="O235" s="319"/>
      <c r="P235" s="319"/>
      <c r="Q235" s="319"/>
      <c r="R235" s="319"/>
      <c r="S235" s="319"/>
    </row>
    <row r="236" spans="1:19" ht="15.75">
      <c r="A236" s="231"/>
      <c r="B236" s="323"/>
      <c r="C236" s="323"/>
      <c r="D236" s="323"/>
      <c r="E236" s="323"/>
      <c r="F236" s="231"/>
      <c r="G236" s="231"/>
      <c r="H236" s="321"/>
      <c r="I236" s="322"/>
      <c r="J236" s="231"/>
      <c r="K236" s="231"/>
      <c r="L236" s="231"/>
      <c r="M236" s="231"/>
      <c r="N236" s="319"/>
      <c r="O236" s="319"/>
      <c r="P236" s="319"/>
      <c r="Q236" s="319"/>
      <c r="R236" s="319"/>
      <c r="S236" s="319"/>
    </row>
    <row r="237" spans="1:19" ht="15.75">
      <c r="A237" s="231"/>
      <c r="B237" s="323"/>
      <c r="C237" s="323"/>
      <c r="D237" s="323"/>
      <c r="E237" s="323"/>
      <c r="F237" s="231"/>
      <c r="G237" s="231"/>
      <c r="H237" s="321"/>
      <c r="I237" s="322"/>
      <c r="J237" s="231"/>
      <c r="K237" s="231"/>
      <c r="L237" s="231"/>
      <c r="M237" s="231"/>
      <c r="N237" s="319"/>
      <c r="O237" s="319"/>
      <c r="P237" s="319"/>
      <c r="Q237" s="319"/>
      <c r="R237" s="319"/>
      <c r="S237" s="319"/>
    </row>
    <row r="238" spans="1:19" ht="15.75">
      <c r="A238" s="231"/>
      <c r="B238" s="323"/>
      <c r="C238" s="323"/>
      <c r="D238" s="323"/>
      <c r="E238" s="323"/>
      <c r="F238" s="231"/>
      <c r="G238" s="231"/>
      <c r="H238" s="321"/>
      <c r="I238" s="322"/>
      <c r="J238" s="231"/>
      <c r="K238" s="231"/>
      <c r="L238" s="231"/>
      <c r="M238" s="231"/>
      <c r="N238" s="319"/>
      <c r="O238" s="319"/>
      <c r="P238" s="319"/>
      <c r="Q238" s="319"/>
      <c r="R238" s="319"/>
      <c r="S238" s="319"/>
    </row>
    <row r="239" spans="1:19" ht="15.75">
      <c r="A239" s="231"/>
      <c r="B239" s="323"/>
      <c r="C239" s="323"/>
      <c r="D239" s="323"/>
      <c r="E239" s="323"/>
      <c r="F239" s="231"/>
      <c r="G239" s="231"/>
      <c r="H239" s="321"/>
      <c r="I239" s="322"/>
      <c r="J239" s="231"/>
      <c r="K239" s="231"/>
      <c r="L239" s="231"/>
      <c r="M239" s="231"/>
      <c r="N239" s="319"/>
      <c r="O239" s="319"/>
      <c r="P239" s="319"/>
      <c r="Q239" s="319"/>
      <c r="R239" s="319"/>
      <c r="S239" s="319"/>
    </row>
    <row r="240" spans="1:19" ht="15.75">
      <c r="A240" s="231"/>
      <c r="B240" s="323"/>
      <c r="C240" s="323"/>
      <c r="D240" s="323"/>
      <c r="E240" s="323"/>
      <c r="F240" s="231"/>
      <c r="G240" s="231"/>
      <c r="H240" s="321"/>
      <c r="I240" s="322"/>
      <c r="J240" s="231"/>
      <c r="K240" s="231"/>
      <c r="L240" s="231"/>
      <c r="M240" s="231"/>
      <c r="N240" s="319"/>
      <c r="O240" s="319"/>
      <c r="P240" s="319"/>
      <c r="Q240" s="319"/>
      <c r="R240" s="319"/>
      <c r="S240" s="319"/>
    </row>
    <row r="241" spans="1:19" ht="15.75">
      <c r="A241" s="231"/>
      <c r="B241" s="323"/>
      <c r="C241" s="323"/>
      <c r="D241" s="323"/>
      <c r="E241" s="323"/>
      <c r="F241" s="231"/>
      <c r="G241" s="231"/>
      <c r="H241" s="321"/>
      <c r="I241" s="322"/>
      <c r="J241" s="231"/>
      <c r="K241" s="231"/>
      <c r="L241" s="231"/>
      <c r="M241" s="231"/>
      <c r="N241" s="319"/>
      <c r="O241" s="319"/>
      <c r="P241" s="319"/>
      <c r="Q241" s="319"/>
      <c r="R241" s="319"/>
      <c r="S241" s="319"/>
    </row>
    <row r="242" spans="1:19" ht="15.75">
      <c r="A242" s="231"/>
      <c r="B242" s="323"/>
      <c r="C242" s="323"/>
      <c r="D242" s="323"/>
      <c r="E242" s="323"/>
      <c r="F242" s="231"/>
      <c r="G242" s="231"/>
      <c r="H242" s="321"/>
      <c r="I242" s="322"/>
      <c r="J242" s="231"/>
      <c r="K242" s="231"/>
      <c r="L242" s="231"/>
      <c r="M242" s="231"/>
      <c r="N242" s="319"/>
      <c r="O242" s="319"/>
      <c r="P242" s="319"/>
      <c r="Q242" s="319"/>
      <c r="R242" s="319"/>
      <c r="S242" s="319"/>
    </row>
    <row r="243" spans="1:19" ht="15.75">
      <c r="A243" s="231"/>
      <c r="B243" s="323"/>
      <c r="C243" s="323"/>
      <c r="D243" s="323"/>
      <c r="E243" s="323"/>
      <c r="F243" s="231"/>
      <c r="G243" s="231"/>
      <c r="H243" s="321"/>
      <c r="I243" s="322"/>
      <c r="J243" s="231"/>
      <c r="K243" s="231"/>
      <c r="L243" s="231"/>
      <c r="M243" s="231"/>
      <c r="N243" s="319"/>
      <c r="O243" s="319"/>
      <c r="P243" s="319"/>
      <c r="Q243" s="319"/>
      <c r="R243" s="319"/>
      <c r="S243" s="319"/>
    </row>
    <row r="244" spans="1:19" ht="15.75">
      <c r="A244" s="231"/>
      <c r="B244" s="323"/>
      <c r="C244" s="323"/>
      <c r="D244" s="323"/>
      <c r="E244" s="323"/>
      <c r="F244" s="231"/>
      <c r="G244" s="231"/>
      <c r="H244" s="321"/>
      <c r="I244" s="322"/>
      <c r="J244" s="346"/>
      <c r="K244" s="346"/>
      <c r="L244" s="346"/>
      <c r="M244" s="346"/>
      <c r="N244" s="319"/>
      <c r="O244" s="319"/>
      <c r="P244" s="319"/>
      <c r="Q244" s="319"/>
      <c r="R244" s="319"/>
      <c r="S244" s="319"/>
    </row>
    <row r="245" spans="1:19" ht="15.75">
      <c r="A245" s="231"/>
      <c r="B245" s="323"/>
      <c r="C245" s="323"/>
      <c r="D245" s="323"/>
      <c r="E245" s="323"/>
      <c r="F245" s="231"/>
      <c r="G245" s="231"/>
      <c r="H245" s="321"/>
      <c r="I245" s="322"/>
      <c r="J245" s="346"/>
      <c r="K245" s="346"/>
      <c r="L245" s="346"/>
      <c r="M245" s="346"/>
      <c r="N245" s="319"/>
      <c r="O245" s="319"/>
      <c r="P245" s="319"/>
      <c r="Q245" s="319"/>
      <c r="R245" s="319"/>
      <c r="S245" s="319"/>
    </row>
    <row r="246" spans="1:19" ht="15.75">
      <c r="A246" s="231"/>
      <c r="B246" s="323"/>
      <c r="C246" s="323"/>
      <c r="D246" s="323"/>
      <c r="E246" s="323"/>
      <c r="F246" s="231"/>
      <c r="G246" s="231"/>
      <c r="H246" s="321"/>
      <c r="I246" s="322"/>
      <c r="J246" s="346"/>
      <c r="K246" s="346"/>
      <c r="L246" s="346"/>
      <c r="M246" s="346"/>
      <c r="N246" s="319"/>
      <c r="O246" s="319"/>
      <c r="P246" s="319"/>
      <c r="Q246" s="319"/>
      <c r="R246" s="319"/>
      <c r="S246" s="319"/>
    </row>
    <row r="247" spans="1:19" ht="15.75">
      <c r="A247" s="231"/>
      <c r="B247" s="323"/>
      <c r="C247" s="323"/>
      <c r="D247" s="323"/>
      <c r="E247" s="323"/>
      <c r="F247" s="231"/>
      <c r="G247" s="231"/>
      <c r="H247" s="321"/>
      <c r="I247" s="322"/>
      <c r="J247" s="346"/>
      <c r="K247" s="346"/>
      <c r="L247" s="346"/>
      <c r="M247" s="346"/>
      <c r="N247" s="319"/>
      <c r="O247" s="319"/>
      <c r="P247" s="319"/>
      <c r="Q247" s="319"/>
      <c r="R247" s="319"/>
      <c r="S247" s="319"/>
    </row>
    <row r="248" spans="1:19" ht="15.75">
      <c r="A248" s="231"/>
      <c r="B248" s="323"/>
      <c r="C248" s="323"/>
      <c r="D248" s="323"/>
      <c r="E248" s="323"/>
      <c r="F248" s="231"/>
      <c r="G248" s="231"/>
      <c r="H248" s="321"/>
      <c r="I248" s="322"/>
      <c r="J248" s="346"/>
      <c r="K248" s="346"/>
      <c r="L248" s="346"/>
      <c r="M248" s="346"/>
      <c r="N248" s="319"/>
      <c r="O248" s="319"/>
      <c r="P248" s="319"/>
      <c r="Q248" s="319"/>
      <c r="R248" s="319"/>
      <c r="S248" s="319"/>
    </row>
    <row r="249" spans="1:19" ht="15.75">
      <c r="A249" s="231"/>
      <c r="B249" s="323"/>
      <c r="C249" s="323"/>
      <c r="D249" s="323"/>
      <c r="E249" s="323"/>
      <c r="F249" s="231"/>
      <c r="G249" s="231"/>
      <c r="H249" s="321"/>
      <c r="I249" s="322"/>
    </row>
    <row r="250" spans="1:19" ht="15.75">
      <c r="A250" s="231"/>
      <c r="B250" s="323"/>
      <c r="C250" s="323"/>
      <c r="D250" s="323"/>
      <c r="E250" s="323"/>
      <c r="F250" s="231"/>
      <c r="G250" s="231"/>
      <c r="H250" s="321"/>
      <c r="I250" s="322"/>
    </row>
    <row r="251" spans="1:19" ht="15.75">
      <c r="A251" s="231"/>
      <c r="B251" s="323"/>
      <c r="C251" s="323"/>
      <c r="D251" s="323"/>
      <c r="E251" s="323"/>
      <c r="F251" s="231"/>
      <c r="G251" s="231"/>
      <c r="H251" s="321"/>
      <c r="I251" s="322"/>
    </row>
    <row r="252" spans="1:19" ht="15.75">
      <c r="A252" s="231"/>
      <c r="B252" s="323"/>
      <c r="C252" s="323"/>
      <c r="D252" s="323"/>
      <c r="E252" s="323"/>
      <c r="F252" s="231"/>
      <c r="G252" s="231"/>
      <c r="H252" s="321"/>
      <c r="I252" s="322"/>
    </row>
    <row r="253" spans="1:19" ht="15.75">
      <c r="A253" s="231"/>
      <c r="B253" s="323"/>
      <c r="C253" s="323"/>
      <c r="D253" s="323"/>
      <c r="E253" s="323"/>
      <c r="F253" s="231"/>
      <c r="G253" s="231"/>
      <c r="H253" s="321"/>
      <c r="I253" s="322"/>
    </row>
    <row r="254" spans="1:19" ht="15.75">
      <c r="A254" s="231"/>
      <c r="B254" s="323"/>
      <c r="C254" s="323"/>
      <c r="D254" s="323"/>
      <c r="E254" s="323"/>
      <c r="F254" s="231"/>
      <c r="G254" s="231"/>
      <c r="H254" s="321"/>
      <c r="I254" s="322"/>
    </row>
    <row r="255" spans="1:19" ht="15.75">
      <c r="A255" s="231"/>
      <c r="B255" s="323"/>
      <c r="C255" s="323"/>
      <c r="D255" s="323"/>
      <c r="E255" s="323"/>
      <c r="F255" s="231"/>
      <c r="G255" s="231"/>
      <c r="H255" s="321"/>
      <c r="I255" s="322"/>
    </row>
    <row r="256" spans="1:19" ht="15.75">
      <c r="A256" s="231"/>
      <c r="B256" s="323"/>
      <c r="C256" s="323"/>
      <c r="D256" s="323"/>
      <c r="E256" s="323"/>
      <c r="F256" s="231"/>
      <c r="G256" s="231"/>
      <c r="H256" s="321"/>
      <c r="I256" s="322"/>
    </row>
    <row r="257" spans="1:9" ht="15.75">
      <c r="A257" s="346"/>
      <c r="B257" s="323"/>
      <c r="C257" s="323"/>
      <c r="D257" s="323"/>
      <c r="E257" s="323"/>
      <c r="F257" s="346"/>
      <c r="G257" s="346"/>
      <c r="H257" s="347"/>
      <c r="I257" s="348"/>
    </row>
    <row r="258" spans="1:9" ht="15.75">
      <c r="A258" s="346"/>
      <c r="B258" s="323"/>
      <c r="C258" s="323"/>
      <c r="D258" s="323"/>
      <c r="E258" s="323"/>
      <c r="F258" s="346"/>
      <c r="G258" s="346"/>
      <c r="H258" s="347"/>
      <c r="I258" s="348"/>
    </row>
    <row r="259" spans="1:9" ht="15.75">
      <c r="A259" s="346"/>
      <c r="B259" s="323"/>
      <c r="C259" s="323"/>
      <c r="D259" s="323"/>
      <c r="E259" s="323"/>
      <c r="F259" s="346"/>
      <c r="G259" s="346"/>
      <c r="H259" s="347"/>
      <c r="I259" s="348"/>
    </row>
    <row r="260" spans="1:9" ht="15.75">
      <c r="A260" s="346"/>
      <c r="B260" s="323"/>
      <c r="C260" s="323"/>
      <c r="D260" s="323"/>
      <c r="E260" s="323"/>
      <c r="F260" s="346"/>
      <c r="G260" s="346"/>
      <c r="H260" s="347"/>
      <c r="I260" s="348"/>
    </row>
    <row r="261" spans="1:9" ht="15.75">
      <c r="A261" s="346"/>
      <c r="B261" s="323"/>
      <c r="C261" s="323"/>
      <c r="D261" s="323"/>
      <c r="E261" s="323"/>
      <c r="F261" s="346"/>
      <c r="G261" s="346"/>
      <c r="H261" s="347"/>
      <c r="I261" s="348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topLeftCell="A22" zoomScale="106" zoomScaleNormal="100" zoomScaleSheetLayoutView="106" workbookViewId="0">
      <selection activeCell="C9" sqref="C9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757</v>
      </c>
      <c r="C3" s="21"/>
      <c r="D3" s="154"/>
    </row>
    <row r="4" spans="1:4" ht="14.25" customHeight="1">
      <c r="A4" s="245"/>
      <c r="B4" s="144" t="s">
        <v>758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08"/>
      <c r="D27" s="243"/>
    </row>
    <row r="28" spans="1:6" ht="14.25" customHeight="1">
      <c r="A28" s="245"/>
      <c r="B28" s="193"/>
      <c r="C28" s="408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09"/>
      <c r="D29" s="243"/>
    </row>
    <row r="30" spans="1:6" ht="14.25" customHeight="1">
      <c r="A30" s="245"/>
      <c r="B30" s="193"/>
      <c r="C30" s="409"/>
      <c r="D30" s="243"/>
    </row>
    <row r="31" spans="1:6" ht="14.25" customHeight="1">
      <c r="A31" s="245"/>
      <c r="B31" s="193"/>
      <c r="C31" s="409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7"/>
      <c r="C60" s="548"/>
      <c r="D60" s="548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2018-03-13T13:24:26Z</dcterms:modified>
</cp:coreProperties>
</file>